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\Desktop\ЗОП - хоризонтална улица\Профил на купувача\"/>
    </mc:Choice>
  </mc:AlternateContent>
  <bookViews>
    <workbookView xWindow="0" yWindow="0" windowWidth="20400" windowHeight="7560"/>
  </bookViews>
  <sheets>
    <sheet name="КС" sheetId="1" r:id="rId1"/>
  </sheets>
  <externalReferences>
    <externalReference r:id="rId2"/>
  </externalReferences>
  <definedNames>
    <definedName name="ime_obekt">[1]Detail!$B$12</definedName>
    <definedName name="ime_smetka1">[1]Detail!$B$14</definedName>
    <definedName name="P8452910000" localSheetId="0">[1]Detail!#REF!</definedName>
    <definedName name="P8452910000">[1]Detail!#REF!</definedName>
    <definedName name="P8452910000a" localSheetId="0">#REF!</definedName>
    <definedName name="P8452910000a">#REF!</definedName>
    <definedName name="_xlnm.Print_Titles" localSheetId="0">КС!$5:$6</definedName>
  </definedNames>
  <calcPr calcId="152511"/>
</workbook>
</file>

<file path=xl/calcChain.xml><?xml version="1.0" encoding="utf-8"?>
<calcChain xmlns="http://schemas.openxmlformats.org/spreadsheetml/2006/main">
  <c r="I163" i="1" l="1"/>
  <c r="I148" i="1"/>
  <c r="I142" i="1"/>
  <c r="H135" i="1"/>
  <c r="I135" i="1" s="1"/>
  <c r="H134" i="1"/>
  <c r="I134" i="1" s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H126" i="1"/>
  <c r="I126" i="1" s="1"/>
  <c r="F123" i="1"/>
  <c r="H123" i="1" s="1"/>
  <c r="I123" i="1" s="1"/>
  <c r="H122" i="1"/>
  <c r="I122" i="1" s="1"/>
  <c r="F122" i="1"/>
  <c r="F121" i="1"/>
  <c r="H121" i="1" s="1"/>
  <c r="I121" i="1" s="1"/>
  <c r="F120" i="1"/>
  <c r="H120" i="1" s="1"/>
  <c r="I120" i="1" s="1"/>
  <c r="F119" i="1"/>
  <c r="H119" i="1" s="1"/>
  <c r="I119" i="1" s="1"/>
  <c r="F118" i="1"/>
  <c r="H118" i="1" s="1"/>
  <c r="I118" i="1" s="1"/>
  <c r="F117" i="1"/>
  <c r="H117" i="1" s="1"/>
  <c r="I117" i="1" s="1"/>
  <c r="H115" i="1"/>
  <c r="I115" i="1" s="1"/>
  <c r="H114" i="1"/>
  <c r="I114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F93" i="1"/>
  <c r="H93" i="1" s="1"/>
  <c r="I93" i="1" s="1"/>
  <c r="F92" i="1"/>
  <c r="H92" i="1" s="1"/>
  <c r="I92" i="1" s="1"/>
  <c r="F91" i="1"/>
  <c r="H91" i="1" s="1"/>
  <c r="I91" i="1" s="1"/>
  <c r="H90" i="1"/>
  <c r="I90" i="1" s="1"/>
  <c r="F90" i="1"/>
  <c r="F89" i="1"/>
  <c r="H89" i="1" s="1"/>
  <c r="I89" i="1" s="1"/>
  <c r="F88" i="1"/>
  <c r="H88" i="1" s="1"/>
  <c r="I88" i="1" s="1"/>
  <c r="F87" i="1"/>
  <c r="H87" i="1" s="1"/>
  <c r="I87" i="1" s="1"/>
  <c r="H85" i="1"/>
  <c r="I85" i="1" s="1"/>
  <c r="H84" i="1"/>
  <c r="I84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D74" i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D57" i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D48" i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D33" i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D21" i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I136" i="1" l="1"/>
  <c r="I137" i="1" s="1"/>
  <c r="I138" i="1" s="1"/>
  <c r="I74" i="1"/>
  <c r="I57" i="1"/>
  <c r="H61" i="1" s="1"/>
  <c r="I61" i="1" s="1"/>
  <c r="I62" i="1" s="1"/>
  <c r="I94" i="1"/>
  <c r="I124" i="1"/>
  <c r="I104" i="1"/>
  <c r="I21" i="1"/>
  <c r="I34" i="1" s="1"/>
  <c r="I48" i="1"/>
  <c r="I33" i="1"/>
  <c r="I35" i="1" s="1"/>
  <c r="I36" i="1" s="1"/>
  <c r="H60" i="1" l="1"/>
  <c r="I60" i="1" s="1"/>
  <c r="I63" i="1" s="1"/>
  <c r="I58" i="1"/>
  <c r="I95" i="1"/>
  <c r="I37" i="1"/>
  <c r="I38" i="1" s="1"/>
  <c r="I64" i="1" l="1"/>
  <c r="I65" i="1" s="1"/>
  <c r="H59" i="1"/>
  <c r="I59" i="1" s="1"/>
</calcChain>
</file>

<file path=xl/sharedStrings.xml><?xml version="1.0" encoding="utf-8"?>
<sst xmlns="http://schemas.openxmlformats.org/spreadsheetml/2006/main" count="333" uniqueCount="109">
  <si>
    <t>№</t>
  </si>
  <si>
    <t>в и д   С М Р</t>
  </si>
  <si>
    <t>ед.</t>
  </si>
  <si>
    <t>размери</t>
  </si>
  <si>
    <t>бр.п.</t>
  </si>
  <si>
    <t>количество</t>
  </si>
  <si>
    <t>м.</t>
  </si>
  <si>
    <t>дълж.</t>
  </si>
  <si>
    <t>шир.</t>
  </si>
  <si>
    <t>вис.</t>
  </si>
  <si>
    <t>части</t>
  </si>
  <si>
    <t>частно</t>
  </si>
  <si>
    <t>общо</t>
  </si>
  <si>
    <r>
      <t>м</t>
    </r>
    <r>
      <rPr>
        <vertAlign val="superscript"/>
        <sz val="10"/>
        <rFont val="Arial"/>
        <family val="2"/>
        <charset val="204"/>
      </rPr>
      <t>3</t>
    </r>
  </si>
  <si>
    <r>
      <t>м</t>
    </r>
    <r>
      <rPr>
        <vertAlign val="superscript"/>
        <sz val="10"/>
        <rFont val="Arial"/>
        <family val="2"/>
        <charset val="204"/>
      </rPr>
      <t>2</t>
    </r>
  </si>
  <si>
    <t>м</t>
  </si>
  <si>
    <t>ДК кл.8 тръби ID500</t>
  </si>
  <si>
    <t>ДК кл.8 тръби ID600</t>
  </si>
  <si>
    <t>ДК кл.8 тръби ID800</t>
  </si>
  <si>
    <t>ДК кл.3а тръби ID500</t>
  </si>
  <si>
    <t>ДК кл.22 тръби ID400</t>
  </si>
  <si>
    <t>БК кл.2а тръби OD315</t>
  </si>
  <si>
    <t>БК кл.2б тръби OD315</t>
  </si>
  <si>
    <t>Предварително подравняване на терена</t>
  </si>
  <si>
    <t>А</t>
  </si>
  <si>
    <t>Изкоп за подравняване</t>
  </si>
  <si>
    <r>
      <t>м</t>
    </r>
    <r>
      <rPr>
        <i/>
        <vertAlign val="superscript"/>
        <sz val="10"/>
        <rFont val="Arial"/>
        <family val="2"/>
        <charset val="204"/>
      </rPr>
      <t>3</t>
    </r>
  </si>
  <si>
    <t>ДК кл.3а т.1а-т.1</t>
  </si>
  <si>
    <t>ДК кл.3а т.1-РШ2/кл.3а</t>
  </si>
  <si>
    <t>ДК кл.3а РШ2/кл.3а-т.2</t>
  </si>
  <si>
    <t>ДК кл.3а т.2-РШ1/кл.3а</t>
  </si>
  <si>
    <t>БК кл.2а РШ1/кл.2а-т.1</t>
  </si>
  <si>
    <t>БК кл.2а т.1-РШ2/кл.2а</t>
  </si>
  <si>
    <t>БК кл.2а РШ2/кл.2а-т.2</t>
  </si>
  <si>
    <t>БК кл.2а т.6-РШ6/кл.2а</t>
  </si>
  <si>
    <t>БК кл.2а РШ6/кл.2а-т.7</t>
  </si>
  <si>
    <t>БК кл.2а т.7-РШ7/кл.2а</t>
  </si>
  <si>
    <t>БК кл.2а РШ7/кл.2а-т.8</t>
  </si>
  <si>
    <t>БК кл.2а т.8-т.9</t>
  </si>
  <si>
    <r>
      <t>м</t>
    </r>
    <r>
      <rPr>
        <i/>
        <vertAlign val="superscript"/>
        <sz val="10"/>
        <rFont val="Arial"/>
        <family val="2"/>
        <charset val="204"/>
      </rPr>
      <t>3</t>
    </r>
    <r>
      <rPr>
        <sz val="10"/>
        <color theme="1"/>
        <rFont val="Arial"/>
        <family val="2"/>
        <charset val="204"/>
      </rPr>
      <t/>
    </r>
  </si>
  <si>
    <t>Б</t>
  </si>
  <si>
    <t>Насип за подравняване</t>
  </si>
  <si>
    <t>БК кл.2а т.2-РШ3/кл.2а</t>
  </si>
  <si>
    <t>БК кл.2а РШ3/кл.2а-т.3</t>
  </si>
  <si>
    <t>БК кл.2а т.3-РШ4/кл.2а</t>
  </si>
  <si>
    <t>БК кл.2а РШ4/кл.2а-т.4</t>
  </si>
  <si>
    <t>БК кл.2а т.4-РШ5/кл.2а</t>
  </si>
  <si>
    <t>БК кл.2а РШ5/кл.2а-т.5</t>
  </si>
  <si>
    <t>БК кл.2а т.5-т.6</t>
  </si>
  <si>
    <t>БК кл.2а т.9-същ.РШ8/кл.2а</t>
  </si>
  <si>
    <t>БК кл.2а същ.РШ8/кл.2а-край улица</t>
  </si>
  <si>
    <t>БК кл.2б РШ1/кл.2б-т.10</t>
  </si>
  <si>
    <t>Изкоп маш. при 1 ут.усл. на транспорт</t>
  </si>
  <si>
    <t>Превоз земни почви до 1 км.-за насип</t>
  </si>
  <si>
    <t>Разриване на з.м. с булдозер при норм.усл. до 40м</t>
  </si>
  <si>
    <t>Превоз земни почви на депо до 1 км.-изл.земни маси</t>
  </si>
  <si>
    <t>Разриване на з.м. с булдозер при норм.усл. до 40м-изл.земни маси</t>
  </si>
  <si>
    <t>Битова и дъждовна канализации</t>
  </si>
  <si>
    <t>В</t>
  </si>
  <si>
    <t>Изкоп в земни почви укрепен Н до 2м</t>
  </si>
  <si>
    <t>Г</t>
  </si>
  <si>
    <t>Изкоп в земни почви укрепен Н от 2м до 4м</t>
  </si>
  <si>
    <t>Д</t>
  </si>
  <si>
    <t>Общо изкоп</t>
  </si>
  <si>
    <t>Изкоп маш. при норм.усл. на транспорт</t>
  </si>
  <si>
    <t>Изкоп ръчен,укр. с огр.ш. в з.п.,1.21&lt;B&lt;4м,Н&lt;2м</t>
  </si>
  <si>
    <t>Изкоп ръчен,укр. с огр.ш. в з.п.,1.21&lt;B&lt;4м,2.01&lt;H&lt;4м</t>
  </si>
  <si>
    <t>Прехвърляне з.п. ръчно</t>
  </si>
  <si>
    <t>Натоварване з.п. с багер на транспорт</t>
  </si>
  <si>
    <t>Превоз земни почви на депо до 1 км.</t>
  </si>
  <si>
    <t>Монтаж и демонтаж на мет.инвентарно укрепване тип кутия</t>
  </si>
  <si>
    <t>Натоварване инертни материали за подложка и засипване с багер на транспорт</t>
  </si>
  <si>
    <t>доп.пясък до 196 см под кота нивелета</t>
  </si>
  <si>
    <t>БК кл.2а тръби OD315 РШ1-РШ4</t>
  </si>
  <si>
    <t>спада се обем тръби</t>
  </si>
  <si>
    <t>Превоз инертни материали за подложка и засипване от депо до 1 км.</t>
  </si>
  <si>
    <t>Доставка на дренажна фракция 4/22 и направа на подложка</t>
  </si>
  <si>
    <r>
      <t>м</t>
    </r>
    <r>
      <rPr>
        <vertAlign val="superscript"/>
        <sz val="10"/>
        <rFont val="Arial"/>
        <family val="2"/>
        <charset val="204"/>
      </rPr>
      <t>3</t>
    </r>
    <r>
      <rPr>
        <b/>
        <sz val="10"/>
        <rFont val="MS Sans Serif"/>
        <family val="2"/>
        <charset val="204"/>
      </rPr>
      <t/>
    </r>
  </si>
  <si>
    <t>Доставка на пясък и обратно засипване с уплътняване</t>
  </si>
  <si>
    <r>
      <t>м</t>
    </r>
    <r>
      <rPr>
        <vertAlign val="superscript"/>
        <sz val="10"/>
        <rFont val="Arial"/>
        <family val="2"/>
        <charset val="204"/>
      </rPr>
      <t>3</t>
    </r>
    <r>
      <rPr>
        <sz val="10"/>
        <color theme="1"/>
        <rFont val="Arial"/>
        <family val="2"/>
        <charset val="204"/>
      </rPr>
      <t/>
    </r>
  </si>
  <si>
    <t>Натоварване з.п. с багер на транспорт за засипване</t>
  </si>
  <si>
    <t>спада се доп.пясък до 196 см под кота нивелета</t>
  </si>
  <si>
    <t>Превоз земни почви от депо до 1 км за засипване</t>
  </si>
  <si>
    <t>Обратен насип с пръст с уплътняване</t>
  </si>
  <si>
    <t>Доставка и монтаж на ПП тръби OD315 SN8</t>
  </si>
  <si>
    <t>БК кл.2а</t>
  </si>
  <si>
    <t>БК кл.2б</t>
  </si>
  <si>
    <t>Доставка и монтаж на ПП тръби ID400 SN8</t>
  </si>
  <si>
    <t>ДК кл.22</t>
  </si>
  <si>
    <t>Доставка и монтаж на ПП тръби ID500 SN8</t>
  </si>
  <si>
    <t>ДК кл.8 РШ1-РШ3</t>
  </si>
  <si>
    <t>ДК кл.3а</t>
  </si>
  <si>
    <t>Доставка и монтаж на ПП тръби ID600 SN8</t>
  </si>
  <si>
    <t>ДК кл.8 РШ3-РШ5</t>
  </si>
  <si>
    <t>Доставка и монтаж на ПП тръби ID800 SN8</t>
  </si>
  <si>
    <t>ДК кл.8 РШ5-същ.РШ11</t>
  </si>
  <si>
    <t>Направа на РШ ф1000 Н до 3м за тръби OD315</t>
  </si>
  <si>
    <t>бр</t>
  </si>
  <si>
    <t>Направа на РШ ф1000 Н до 3м за тръби ID400, ID500</t>
  </si>
  <si>
    <t>Направа на РШ ф1200 Н до 3м за тръби ID600</t>
  </si>
  <si>
    <t>Направа на РШ ф1500 Н до 3м за тръби ID800</t>
  </si>
  <si>
    <t>Видеоинспекция на канализация</t>
  </si>
  <si>
    <t>ДК кл.8</t>
  </si>
  <si>
    <t>Направа на кладенец за водочерпене от ПП тръби ID600 Н=3.5м</t>
  </si>
  <si>
    <t>Монтаж и демонтаж врем.тласкател</t>
  </si>
  <si>
    <t>Водочерпене</t>
  </si>
  <si>
    <t>мсм</t>
  </si>
  <si>
    <t>КОЛИЧЕСТВЕНА  СМЕТКА</t>
  </si>
  <si>
    <t xml:space="preserve">Възложител: "Индустриален и логистичен парк-Бургас" АД                                                                  Предмет: „Улични ВиК мрежи от о.т. 575 - о.т.576 по плана на ПЗ „Север”, гр.Бургас – Етап I - Битов канал PP DN/OD 315 с дължина 420м, Дъждовен канал PP DN/ID 400, PP DN/ID 500, PP DN/ID 600, PP DN/ID 800 с обща дължина 435м”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</si>
</sst>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17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name val="Opal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i/>
      <sz val="10"/>
      <name val="Arial"/>
      <family val="2"/>
      <charset val="204"/>
    </font>
    <font>
      <i/>
      <vertAlign val="superscript"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MS Sans Serif"/>
      <family val="2"/>
      <charset val="204"/>
    </font>
    <font>
      <sz val="11"/>
      <color rgb="FF9C0006"/>
      <name val="Calibri"/>
      <family val="2"/>
      <scheme val="minor"/>
    </font>
    <font>
      <sz val="10"/>
      <name val="MS Sans Serif"/>
      <family val="2"/>
      <charset val="204"/>
    </font>
    <font>
      <sz val="12"/>
      <name val="Opal"/>
      <family val="2"/>
    </font>
    <font>
      <sz val="8"/>
      <name val="HebarCond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9" fontId="10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12" fillId="2" borderId="0" applyNumberFormat="0" applyBorder="0" applyAlignment="0" applyProtection="0"/>
    <xf numFmtId="40" fontId="13" fillId="0" borderId="0" applyFont="0" applyFill="0" applyBorder="0" applyAlignment="0" applyProtection="0"/>
    <xf numFmtId="0" fontId="10" fillId="0" borderId="0"/>
    <xf numFmtId="0" fontId="2" fillId="0" borderId="0"/>
    <xf numFmtId="0" fontId="14" fillId="0" borderId="0"/>
    <xf numFmtId="0" fontId="15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6" fillId="0" borderId="0"/>
    <xf numFmtId="0" fontId="1" fillId="0" borderId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3" fillId="0" borderId="10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left" vertical="center"/>
    </xf>
    <xf numFmtId="0" fontId="3" fillId="0" borderId="10" xfId="2" applyFont="1" applyFill="1" applyBorder="1" applyAlignment="1">
      <alignment vertical="center"/>
    </xf>
    <xf numFmtId="2" fontId="3" fillId="0" borderId="10" xfId="2" applyNumberFormat="1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164" fontId="3" fillId="0" borderId="10" xfId="2" applyNumberFormat="1" applyFont="1" applyFill="1" applyBorder="1" applyAlignment="1">
      <alignment vertical="center"/>
    </xf>
    <xf numFmtId="2" fontId="5" fillId="0" borderId="10" xfId="2" applyNumberFormat="1" applyFont="1" applyFill="1" applyBorder="1" applyAlignment="1">
      <alignment vertical="center"/>
    </xf>
    <xf numFmtId="0" fontId="5" fillId="0" borderId="10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vertical="center" wrapText="1"/>
    </xf>
    <xf numFmtId="0" fontId="7" fillId="0" borderId="10" xfId="2" applyFont="1" applyFill="1" applyBorder="1" applyAlignment="1">
      <alignment horizontal="center" vertical="center"/>
    </xf>
    <xf numFmtId="2" fontId="7" fillId="0" borderId="10" xfId="2" applyNumberFormat="1" applyFont="1" applyFill="1" applyBorder="1" applyAlignment="1">
      <alignment vertical="center"/>
    </xf>
    <xf numFmtId="0" fontId="7" fillId="0" borderId="10" xfId="2" applyFont="1" applyFill="1" applyBorder="1" applyAlignment="1">
      <alignment vertical="center"/>
    </xf>
    <xf numFmtId="164" fontId="7" fillId="0" borderId="10" xfId="2" applyNumberFormat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10" xfId="3" applyFont="1" applyFill="1" applyBorder="1" applyAlignment="1">
      <alignment vertical="center"/>
    </xf>
    <xf numFmtId="2" fontId="9" fillId="0" borderId="10" xfId="2" applyNumberFormat="1" applyFont="1" applyFill="1" applyBorder="1" applyAlignment="1">
      <alignment vertical="center"/>
    </xf>
    <xf numFmtId="0" fontId="3" fillId="0" borderId="10" xfId="4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left" vertical="center" wrapText="1"/>
    </xf>
    <xf numFmtId="0" fontId="3" fillId="0" borderId="10" xfId="0" quotePrefix="1" applyFont="1" applyFill="1" applyBorder="1" applyAlignment="1">
      <alignment horizontal="left" vertical="center" wrapText="1"/>
    </xf>
    <xf numFmtId="2" fontId="3" fillId="0" borderId="0" xfId="2" applyNumberFormat="1" applyFont="1" applyFill="1" applyAlignment="1">
      <alignment vertical="center"/>
    </xf>
    <xf numFmtId="0" fontId="3" fillId="0" borderId="10" xfId="2" applyFont="1" applyFill="1" applyBorder="1" applyAlignment="1">
      <alignment vertical="center" wrapText="1"/>
    </xf>
    <xf numFmtId="0" fontId="3" fillId="0" borderId="10" xfId="3" applyFont="1" applyFill="1" applyBorder="1" applyAlignment="1">
      <alignment vertical="center" wrapText="1"/>
    </xf>
    <xf numFmtId="0" fontId="3" fillId="0" borderId="10" xfId="3" applyFont="1" applyFill="1" applyBorder="1" applyAlignment="1">
      <alignment horizontal="center" vertical="center"/>
    </xf>
    <xf numFmtId="0" fontId="3" fillId="0" borderId="10" xfId="4" applyFont="1" applyFill="1" applyBorder="1" applyAlignment="1">
      <alignment vertical="center" wrapText="1"/>
    </xf>
    <xf numFmtId="0" fontId="3" fillId="0" borderId="0" xfId="3" applyFont="1" applyFill="1" applyAlignment="1">
      <alignment vertical="center"/>
    </xf>
    <xf numFmtId="0" fontId="4" fillId="0" borderId="0" xfId="2" applyFont="1" applyFill="1" applyAlignment="1">
      <alignment horizontal="centerContinuous" vertical="center"/>
    </xf>
    <xf numFmtId="0" fontId="3" fillId="0" borderId="0" xfId="2" applyFont="1" applyFill="1" applyAlignment="1">
      <alignment horizontal="centerContinuous" vertical="center"/>
    </xf>
    <xf numFmtId="2" fontId="3" fillId="0" borderId="0" xfId="2" applyNumberFormat="1" applyFont="1" applyFill="1" applyAlignment="1">
      <alignment horizontal="centerContinuous" vertical="center"/>
    </xf>
    <xf numFmtId="0" fontId="5" fillId="0" borderId="0" xfId="2" applyFont="1" applyFill="1" applyAlignment="1">
      <alignment horizontal="centerContinuous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vertical="center"/>
    </xf>
    <xf numFmtId="0" fontId="3" fillId="0" borderId="4" xfId="2" applyFont="1" applyFill="1" applyBorder="1" applyAlignment="1">
      <alignment horizontal="centerContinuous" vertical="center"/>
    </xf>
    <xf numFmtId="2" fontId="3" fillId="0" borderId="6" xfId="2" applyNumberFormat="1" applyFont="1" applyFill="1" applyBorder="1" applyAlignment="1">
      <alignment horizontal="centerContinuous" vertical="center"/>
    </xf>
    <xf numFmtId="0" fontId="3" fillId="0" borderId="7" xfId="2" applyFont="1" applyFill="1" applyBorder="1" applyAlignment="1">
      <alignment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2" fontId="3" fillId="0" borderId="9" xfId="2" applyNumberFormat="1" applyFont="1" applyFill="1" applyBorder="1" applyAlignment="1">
      <alignment horizontal="center" vertical="center"/>
    </xf>
    <xf numFmtId="9" fontId="3" fillId="0" borderId="10" xfId="1" applyFont="1" applyFill="1" applyBorder="1" applyAlignment="1">
      <alignment vertical="center"/>
    </xf>
    <xf numFmtId="165" fontId="3" fillId="0" borderId="10" xfId="2" applyNumberFormat="1" applyFont="1" applyFill="1" applyBorder="1" applyAlignment="1">
      <alignment vertical="center"/>
    </xf>
    <xf numFmtId="0" fontId="3" fillId="0" borderId="10" xfId="3" applyFont="1" applyFill="1" applyBorder="1" applyAlignment="1">
      <alignment vertical="center"/>
    </xf>
    <xf numFmtId="2" fontId="3" fillId="0" borderId="10" xfId="3" applyNumberFormat="1" applyFont="1" applyFill="1" applyBorder="1" applyAlignment="1">
      <alignment vertical="center"/>
    </xf>
    <xf numFmtId="0" fontId="3" fillId="0" borderId="0" xfId="4" applyFont="1" applyFill="1" applyAlignment="1">
      <alignment horizontal="left" vertical="top" wrapText="1"/>
    </xf>
  </cellXfs>
  <cellStyles count="25">
    <cellStyle name="Bad 2" xfId="5"/>
    <cellStyle name="Comma 2" xfId="6"/>
    <cellStyle name="Normal 2" xfId="2"/>
    <cellStyle name="Normal 2 2" xfId="7"/>
    <cellStyle name="Normal 2 2 2" xfId="8"/>
    <cellStyle name="Normal 2 3" xfId="9"/>
    <cellStyle name="Normal 3" xfId="10"/>
    <cellStyle name="Normal 3 2" xfId="11"/>
    <cellStyle name="Normal 3 3" xfId="12"/>
    <cellStyle name="Normal 4" xfId="13"/>
    <cellStyle name="Normal 4 2" xfId="14"/>
    <cellStyle name="Normal 5" xfId="15"/>
    <cellStyle name="Normal 6" xfId="16"/>
    <cellStyle name="Normal 7" xfId="17"/>
    <cellStyle name="Normal 8" xfId="18"/>
    <cellStyle name="Normal_DATA-TP7" xfId="3"/>
    <cellStyle name="Normal_H-Kuban-Akvapark" xfId="4"/>
    <cellStyle name="Percent 2" xfId="19"/>
    <cellStyle name="Percent 2 2" xfId="20"/>
    <cellStyle name="Percent 3" xfId="21"/>
    <cellStyle name="Percent 3 2" xfId="22"/>
    <cellStyle name="Percent 4" xfId="23"/>
    <cellStyle name="Percent 5" xfId="24"/>
    <cellStyle name="Нормален" xfId="0" builtinId="0"/>
    <cellStyle name="Процент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99\open\01_VUNSHNO\11-03_SOFIA_Bankia\04_Gotovi\KANAL\20KS-Smetka_&#1050;&#1072;&#1085;&#107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АПИТУЛАЦИЯ"/>
      <sheetName val="1"/>
      <sheetName val="2"/>
      <sheetName val="3"/>
      <sheetName val="4"/>
      <sheetName val="5"/>
      <sheetName val="6"/>
      <sheetName val="7"/>
      <sheetName val="8"/>
      <sheetName val="DATA"/>
      <sheetName val="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">
          <cell r="B12" t="str">
            <v>ИНЖЕНЕРНА ИНФРСТРУКТУРА НА ВИК МРЕЖАТА НА ГР.БАНКЯ - ЗА ГЛАВНИ КАНАЛИЗАЦИОННИ КОЛЕКТОРИ И ПОДМЯНА НА СЪЩЕСТВУВАЩИ ВОДОПРОВОДИ ПОПАДАЩИ В ТРАСЕТАТА ИМ</v>
          </cell>
        </row>
        <row r="14">
          <cell r="B14" t="str">
            <v>КОЛИЧЕСТВЕНА СМЕТКА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66"/>
  <sheetViews>
    <sheetView tabSelected="1" workbookViewId="0">
      <selection sqref="A1:I1"/>
    </sheetView>
  </sheetViews>
  <sheetFormatPr defaultColWidth="11.5703125" defaultRowHeight="12.75"/>
  <cols>
    <col min="1" max="1" width="4.42578125" style="5" customWidth="1"/>
    <col min="2" max="2" width="32.42578125" style="5" customWidth="1"/>
    <col min="3" max="3" width="5.140625" style="5" customWidth="1"/>
    <col min="4" max="6" width="8" style="5" customWidth="1"/>
    <col min="7" max="7" width="6.140625" style="5" customWidth="1"/>
    <col min="8" max="8" width="9" style="5" customWidth="1"/>
    <col min="9" max="9" width="9" style="26" customWidth="1"/>
    <col min="10" max="242" width="11.5703125" style="5"/>
    <col min="243" max="243" width="4.42578125" style="5" customWidth="1"/>
    <col min="244" max="244" width="40.7109375" style="5" customWidth="1"/>
    <col min="245" max="245" width="5.140625" style="5" customWidth="1"/>
    <col min="246" max="248" width="8" style="5" customWidth="1"/>
    <col min="249" max="249" width="6.140625" style="5" customWidth="1"/>
    <col min="250" max="251" width="9" style="5" customWidth="1"/>
    <col min="252" max="498" width="11.5703125" style="5"/>
    <col min="499" max="499" width="4.42578125" style="5" customWidth="1"/>
    <col min="500" max="500" width="40.7109375" style="5" customWidth="1"/>
    <col min="501" max="501" width="5.140625" style="5" customWidth="1"/>
    <col min="502" max="504" width="8" style="5" customWidth="1"/>
    <col min="505" max="505" width="6.140625" style="5" customWidth="1"/>
    <col min="506" max="507" width="9" style="5" customWidth="1"/>
    <col min="508" max="754" width="11.5703125" style="5"/>
    <col min="755" max="755" width="4.42578125" style="5" customWidth="1"/>
    <col min="756" max="756" width="40.7109375" style="5" customWidth="1"/>
    <col min="757" max="757" width="5.140625" style="5" customWidth="1"/>
    <col min="758" max="760" width="8" style="5" customWidth="1"/>
    <col min="761" max="761" width="6.140625" style="5" customWidth="1"/>
    <col min="762" max="763" width="9" style="5" customWidth="1"/>
    <col min="764" max="1010" width="11.5703125" style="5"/>
    <col min="1011" max="1011" width="4.42578125" style="5" customWidth="1"/>
    <col min="1012" max="1012" width="40.7109375" style="5" customWidth="1"/>
    <col min="1013" max="1013" width="5.140625" style="5" customWidth="1"/>
    <col min="1014" max="1016" width="8" style="5" customWidth="1"/>
    <col min="1017" max="1017" width="6.140625" style="5" customWidth="1"/>
    <col min="1018" max="1019" width="9" style="5" customWidth="1"/>
    <col min="1020" max="1266" width="11.5703125" style="5"/>
    <col min="1267" max="1267" width="4.42578125" style="5" customWidth="1"/>
    <col min="1268" max="1268" width="40.7109375" style="5" customWidth="1"/>
    <col min="1269" max="1269" width="5.140625" style="5" customWidth="1"/>
    <col min="1270" max="1272" width="8" style="5" customWidth="1"/>
    <col min="1273" max="1273" width="6.140625" style="5" customWidth="1"/>
    <col min="1274" max="1275" width="9" style="5" customWidth="1"/>
    <col min="1276" max="1522" width="11.5703125" style="5"/>
    <col min="1523" max="1523" width="4.42578125" style="5" customWidth="1"/>
    <col min="1524" max="1524" width="40.7109375" style="5" customWidth="1"/>
    <col min="1525" max="1525" width="5.140625" style="5" customWidth="1"/>
    <col min="1526" max="1528" width="8" style="5" customWidth="1"/>
    <col min="1529" max="1529" width="6.140625" style="5" customWidth="1"/>
    <col min="1530" max="1531" width="9" style="5" customWidth="1"/>
    <col min="1532" max="1778" width="11.5703125" style="5"/>
    <col min="1779" max="1779" width="4.42578125" style="5" customWidth="1"/>
    <col min="1780" max="1780" width="40.7109375" style="5" customWidth="1"/>
    <col min="1781" max="1781" width="5.140625" style="5" customWidth="1"/>
    <col min="1782" max="1784" width="8" style="5" customWidth="1"/>
    <col min="1785" max="1785" width="6.140625" style="5" customWidth="1"/>
    <col min="1786" max="1787" width="9" style="5" customWidth="1"/>
    <col min="1788" max="2034" width="11.5703125" style="5"/>
    <col min="2035" max="2035" width="4.42578125" style="5" customWidth="1"/>
    <col min="2036" max="2036" width="40.7109375" style="5" customWidth="1"/>
    <col min="2037" max="2037" width="5.140625" style="5" customWidth="1"/>
    <col min="2038" max="2040" width="8" style="5" customWidth="1"/>
    <col min="2041" max="2041" width="6.140625" style="5" customWidth="1"/>
    <col min="2042" max="2043" width="9" style="5" customWidth="1"/>
    <col min="2044" max="2290" width="11.5703125" style="5"/>
    <col min="2291" max="2291" width="4.42578125" style="5" customWidth="1"/>
    <col min="2292" max="2292" width="40.7109375" style="5" customWidth="1"/>
    <col min="2293" max="2293" width="5.140625" style="5" customWidth="1"/>
    <col min="2294" max="2296" width="8" style="5" customWidth="1"/>
    <col min="2297" max="2297" width="6.140625" style="5" customWidth="1"/>
    <col min="2298" max="2299" width="9" style="5" customWidth="1"/>
    <col min="2300" max="2546" width="11.5703125" style="5"/>
    <col min="2547" max="2547" width="4.42578125" style="5" customWidth="1"/>
    <col min="2548" max="2548" width="40.7109375" style="5" customWidth="1"/>
    <col min="2549" max="2549" width="5.140625" style="5" customWidth="1"/>
    <col min="2550" max="2552" width="8" style="5" customWidth="1"/>
    <col min="2553" max="2553" width="6.140625" style="5" customWidth="1"/>
    <col min="2554" max="2555" width="9" style="5" customWidth="1"/>
    <col min="2556" max="2802" width="11.5703125" style="5"/>
    <col min="2803" max="2803" width="4.42578125" style="5" customWidth="1"/>
    <col min="2804" max="2804" width="40.7109375" style="5" customWidth="1"/>
    <col min="2805" max="2805" width="5.140625" style="5" customWidth="1"/>
    <col min="2806" max="2808" width="8" style="5" customWidth="1"/>
    <col min="2809" max="2809" width="6.140625" style="5" customWidth="1"/>
    <col min="2810" max="2811" width="9" style="5" customWidth="1"/>
    <col min="2812" max="3058" width="11.5703125" style="5"/>
    <col min="3059" max="3059" width="4.42578125" style="5" customWidth="1"/>
    <col min="3060" max="3060" width="40.7109375" style="5" customWidth="1"/>
    <col min="3061" max="3061" width="5.140625" style="5" customWidth="1"/>
    <col min="3062" max="3064" width="8" style="5" customWidth="1"/>
    <col min="3065" max="3065" width="6.140625" style="5" customWidth="1"/>
    <col min="3066" max="3067" width="9" style="5" customWidth="1"/>
    <col min="3068" max="3314" width="11.5703125" style="5"/>
    <col min="3315" max="3315" width="4.42578125" style="5" customWidth="1"/>
    <col min="3316" max="3316" width="40.7109375" style="5" customWidth="1"/>
    <col min="3317" max="3317" width="5.140625" style="5" customWidth="1"/>
    <col min="3318" max="3320" width="8" style="5" customWidth="1"/>
    <col min="3321" max="3321" width="6.140625" style="5" customWidth="1"/>
    <col min="3322" max="3323" width="9" style="5" customWidth="1"/>
    <col min="3324" max="3570" width="11.5703125" style="5"/>
    <col min="3571" max="3571" width="4.42578125" style="5" customWidth="1"/>
    <col min="3572" max="3572" width="40.7109375" style="5" customWidth="1"/>
    <col min="3573" max="3573" width="5.140625" style="5" customWidth="1"/>
    <col min="3574" max="3576" width="8" style="5" customWidth="1"/>
    <col min="3577" max="3577" width="6.140625" style="5" customWidth="1"/>
    <col min="3578" max="3579" width="9" style="5" customWidth="1"/>
    <col min="3580" max="3826" width="11.5703125" style="5"/>
    <col min="3827" max="3827" width="4.42578125" style="5" customWidth="1"/>
    <col min="3828" max="3828" width="40.7109375" style="5" customWidth="1"/>
    <col min="3829" max="3829" width="5.140625" style="5" customWidth="1"/>
    <col min="3830" max="3832" width="8" style="5" customWidth="1"/>
    <col min="3833" max="3833" width="6.140625" style="5" customWidth="1"/>
    <col min="3834" max="3835" width="9" style="5" customWidth="1"/>
    <col min="3836" max="4082" width="11.5703125" style="5"/>
    <col min="4083" max="4083" width="4.42578125" style="5" customWidth="1"/>
    <col min="4084" max="4084" width="40.7109375" style="5" customWidth="1"/>
    <col min="4085" max="4085" width="5.140625" style="5" customWidth="1"/>
    <col min="4086" max="4088" width="8" style="5" customWidth="1"/>
    <col min="4089" max="4089" width="6.140625" style="5" customWidth="1"/>
    <col min="4090" max="4091" width="9" style="5" customWidth="1"/>
    <col min="4092" max="4338" width="11.5703125" style="5"/>
    <col min="4339" max="4339" width="4.42578125" style="5" customWidth="1"/>
    <col min="4340" max="4340" width="40.7109375" style="5" customWidth="1"/>
    <col min="4341" max="4341" width="5.140625" style="5" customWidth="1"/>
    <col min="4342" max="4344" width="8" style="5" customWidth="1"/>
    <col min="4345" max="4345" width="6.140625" style="5" customWidth="1"/>
    <col min="4346" max="4347" width="9" style="5" customWidth="1"/>
    <col min="4348" max="4594" width="11.5703125" style="5"/>
    <col min="4595" max="4595" width="4.42578125" style="5" customWidth="1"/>
    <col min="4596" max="4596" width="40.7109375" style="5" customWidth="1"/>
    <col min="4597" max="4597" width="5.140625" style="5" customWidth="1"/>
    <col min="4598" max="4600" width="8" style="5" customWidth="1"/>
    <col min="4601" max="4601" width="6.140625" style="5" customWidth="1"/>
    <col min="4602" max="4603" width="9" style="5" customWidth="1"/>
    <col min="4604" max="4850" width="11.5703125" style="5"/>
    <col min="4851" max="4851" width="4.42578125" style="5" customWidth="1"/>
    <col min="4852" max="4852" width="40.7109375" style="5" customWidth="1"/>
    <col min="4853" max="4853" width="5.140625" style="5" customWidth="1"/>
    <col min="4854" max="4856" width="8" style="5" customWidth="1"/>
    <col min="4857" max="4857" width="6.140625" style="5" customWidth="1"/>
    <col min="4858" max="4859" width="9" style="5" customWidth="1"/>
    <col min="4860" max="5106" width="11.5703125" style="5"/>
    <col min="5107" max="5107" width="4.42578125" style="5" customWidth="1"/>
    <col min="5108" max="5108" width="40.7109375" style="5" customWidth="1"/>
    <col min="5109" max="5109" width="5.140625" style="5" customWidth="1"/>
    <col min="5110" max="5112" width="8" style="5" customWidth="1"/>
    <col min="5113" max="5113" width="6.140625" style="5" customWidth="1"/>
    <col min="5114" max="5115" width="9" style="5" customWidth="1"/>
    <col min="5116" max="5362" width="11.5703125" style="5"/>
    <col min="5363" max="5363" width="4.42578125" style="5" customWidth="1"/>
    <col min="5364" max="5364" width="40.7109375" style="5" customWidth="1"/>
    <col min="5365" max="5365" width="5.140625" style="5" customWidth="1"/>
    <col min="5366" max="5368" width="8" style="5" customWidth="1"/>
    <col min="5369" max="5369" width="6.140625" style="5" customWidth="1"/>
    <col min="5370" max="5371" width="9" style="5" customWidth="1"/>
    <col min="5372" max="5618" width="11.5703125" style="5"/>
    <col min="5619" max="5619" width="4.42578125" style="5" customWidth="1"/>
    <col min="5620" max="5620" width="40.7109375" style="5" customWidth="1"/>
    <col min="5621" max="5621" width="5.140625" style="5" customWidth="1"/>
    <col min="5622" max="5624" width="8" style="5" customWidth="1"/>
    <col min="5625" max="5625" width="6.140625" style="5" customWidth="1"/>
    <col min="5626" max="5627" width="9" style="5" customWidth="1"/>
    <col min="5628" max="5874" width="11.5703125" style="5"/>
    <col min="5875" max="5875" width="4.42578125" style="5" customWidth="1"/>
    <col min="5876" max="5876" width="40.7109375" style="5" customWidth="1"/>
    <col min="5877" max="5877" width="5.140625" style="5" customWidth="1"/>
    <col min="5878" max="5880" width="8" style="5" customWidth="1"/>
    <col min="5881" max="5881" width="6.140625" style="5" customWidth="1"/>
    <col min="5882" max="5883" width="9" style="5" customWidth="1"/>
    <col min="5884" max="6130" width="11.5703125" style="5"/>
    <col min="6131" max="6131" width="4.42578125" style="5" customWidth="1"/>
    <col min="6132" max="6132" width="40.7109375" style="5" customWidth="1"/>
    <col min="6133" max="6133" width="5.140625" style="5" customWidth="1"/>
    <col min="6134" max="6136" width="8" style="5" customWidth="1"/>
    <col min="6137" max="6137" width="6.140625" style="5" customWidth="1"/>
    <col min="6138" max="6139" width="9" style="5" customWidth="1"/>
    <col min="6140" max="6386" width="11.5703125" style="5"/>
    <col min="6387" max="6387" width="4.42578125" style="5" customWidth="1"/>
    <col min="6388" max="6388" width="40.7109375" style="5" customWidth="1"/>
    <col min="6389" max="6389" width="5.140625" style="5" customWidth="1"/>
    <col min="6390" max="6392" width="8" style="5" customWidth="1"/>
    <col min="6393" max="6393" width="6.140625" style="5" customWidth="1"/>
    <col min="6394" max="6395" width="9" style="5" customWidth="1"/>
    <col min="6396" max="6642" width="11.5703125" style="5"/>
    <col min="6643" max="6643" width="4.42578125" style="5" customWidth="1"/>
    <col min="6644" max="6644" width="40.7109375" style="5" customWidth="1"/>
    <col min="6645" max="6645" width="5.140625" style="5" customWidth="1"/>
    <col min="6646" max="6648" width="8" style="5" customWidth="1"/>
    <col min="6649" max="6649" width="6.140625" style="5" customWidth="1"/>
    <col min="6650" max="6651" width="9" style="5" customWidth="1"/>
    <col min="6652" max="6898" width="11.5703125" style="5"/>
    <col min="6899" max="6899" width="4.42578125" style="5" customWidth="1"/>
    <col min="6900" max="6900" width="40.7109375" style="5" customWidth="1"/>
    <col min="6901" max="6901" width="5.140625" style="5" customWidth="1"/>
    <col min="6902" max="6904" width="8" style="5" customWidth="1"/>
    <col min="6905" max="6905" width="6.140625" style="5" customWidth="1"/>
    <col min="6906" max="6907" width="9" style="5" customWidth="1"/>
    <col min="6908" max="7154" width="11.5703125" style="5"/>
    <col min="7155" max="7155" width="4.42578125" style="5" customWidth="1"/>
    <col min="7156" max="7156" width="40.7109375" style="5" customWidth="1"/>
    <col min="7157" max="7157" width="5.140625" style="5" customWidth="1"/>
    <col min="7158" max="7160" width="8" style="5" customWidth="1"/>
    <col min="7161" max="7161" width="6.140625" style="5" customWidth="1"/>
    <col min="7162" max="7163" width="9" style="5" customWidth="1"/>
    <col min="7164" max="7410" width="11.5703125" style="5"/>
    <col min="7411" max="7411" width="4.42578125" style="5" customWidth="1"/>
    <col min="7412" max="7412" width="40.7109375" style="5" customWidth="1"/>
    <col min="7413" max="7413" width="5.140625" style="5" customWidth="1"/>
    <col min="7414" max="7416" width="8" style="5" customWidth="1"/>
    <col min="7417" max="7417" width="6.140625" style="5" customWidth="1"/>
    <col min="7418" max="7419" width="9" style="5" customWidth="1"/>
    <col min="7420" max="7666" width="11.5703125" style="5"/>
    <col min="7667" max="7667" width="4.42578125" style="5" customWidth="1"/>
    <col min="7668" max="7668" width="40.7109375" style="5" customWidth="1"/>
    <col min="7669" max="7669" width="5.140625" style="5" customWidth="1"/>
    <col min="7670" max="7672" width="8" style="5" customWidth="1"/>
    <col min="7673" max="7673" width="6.140625" style="5" customWidth="1"/>
    <col min="7674" max="7675" width="9" style="5" customWidth="1"/>
    <col min="7676" max="7922" width="11.5703125" style="5"/>
    <col min="7923" max="7923" width="4.42578125" style="5" customWidth="1"/>
    <col min="7924" max="7924" width="40.7109375" style="5" customWidth="1"/>
    <col min="7925" max="7925" width="5.140625" style="5" customWidth="1"/>
    <col min="7926" max="7928" width="8" style="5" customWidth="1"/>
    <col min="7929" max="7929" width="6.140625" style="5" customWidth="1"/>
    <col min="7930" max="7931" width="9" style="5" customWidth="1"/>
    <col min="7932" max="8178" width="11.5703125" style="5"/>
    <col min="8179" max="8179" width="4.42578125" style="5" customWidth="1"/>
    <col min="8180" max="8180" width="40.7109375" style="5" customWidth="1"/>
    <col min="8181" max="8181" width="5.140625" style="5" customWidth="1"/>
    <col min="8182" max="8184" width="8" style="5" customWidth="1"/>
    <col min="8185" max="8185" width="6.140625" style="5" customWidth="1"/>
    <col min="8186" max="8187" width="9" style="5" customWidth="1"/>
    <col min="8188" max="8434" width="11.5703125" style="5"/>
    <col min="8435" max="8435" width="4.42578125" style="5" customWidth="1"/>
    <col min="8436" max="8436" width="40.7109375" style="5" customWidth="1"/>
    <col min="8437" max="8437" width="5.140625" style="5" customWidth="1"/>
    <col min="8438" max="8440" width="8" style="5" customWidth="1"/>
    <col min="8441" max="8441" width="6.140625" style="5" customWidth="1"/>
    <col min="8442" max="8443" width="9" style="5" customWidth="1"/>
    <col min="8444" max="8690" width="11.5703125" style="5"/>
    <col min="8691" max="8691" width="4.42578125" style="5" customWidth="1"/>
    <col min="8692" max="8692" width="40.7109375" style="5" customWidth="1"/>
    <col min="8693" max="8693" width="5.140625" style="5" customWidth="1"/>
    <col min="8694" max="8696" width="8" style="5" customWidth="1"/>
    <col min="8697" max="8697" width="6.140625" style="5" customWidth="1"/>
    <col min="8698" max="8699" width="9" style="5" customWidth="1"/>
    <col min="8700" max="8946" width="11.5703125" style="5"/>
    <col min="8947" max="8947" width="4.42578125" style="5" customWidth="1"/>
    <col min="8948" max="8948" width="40.7109375" style="5" customWidth="1"/>
    <col min="8949" max="8949" width="5.140625" style="5" customWidth="1"/>
    <col min="8950" max="8952" width="8" style="5" customWidth="1"/>
    <col min="8953" max="8953" width="6.140625" style="5" customWidth="1"/>
    <col min="8954" max="8955" width="9" style="5" customWidth="1"/>
    <col min="8956" max="9202" width="11.5703125" style="5"/>
    <col min="9203" max="9203" width="4.42578125" style="5" customWidth="1"/>
    <col min="9204" max="9204" width="40.7109375" style="5" customWidth="1"/>
    <col min="9205" max="9205" width="5.140625" style="5" customWidth="1"/>
    <col min="9206" max="9208" width="8" style="5" customWidth="1"/>
    <col min="9209" max="9209" width="6.140625" style="5" customWidth="1"/>
    <col min="9210" max="9211" width="9" style="5" customWidth="1"/>
    <col min="9212" max="9458" width="11.5703125" style="5"/>
    <col min="9459" max="9459" width="4.42578125" style="5" customWidth="1"/>
    <col min="9460" max="9460" width="40.7109375" style="5" customWidth="1"/>
    <col min="9461" max="9461" width="5.140625" style="5" customWidth="1"/>
    <col min="9462" max="9464" width="8" style="5" customWidth="1"/>
    <col min="9465" max="9465" width="6.140625" style="5" customWidth="1"/>
    <col min="9466" max="9467" width="9" style="5" customWidth="1"/>
    <col min="9468" max="9714" width="11.5703125" style="5"/>
    <col min="9715" max="9715" width="4.42578125" style="5" customWidth="1"/>
    <col min="9716" max="9716" width="40.7109375" style="5" customWidth="1"/>
    <col min="9717" max="9717" width="5.140625" style="5" customWidth="1"/>
    <col min="9718" max="9720" width="8" style="5" customWidth="1"/>
    <col min="9721" max="9721" width="6.140625" style="5" customWidth="1"/>
    <col min="9722" max="9723" width="9" style="5" customWidth="1"/>
    <col min="9724" max="9970" width="11.5703125" style="5"/>
    <col min="9971" max="9971" width="4.42578125" style="5" customWidth="1"/>
    <col min="9972" max="9972" width="40.7109375" style="5" customWidth="1"/>
    <col min="9973" max="9973" width="5.140625" style="5" customWidth="1"/>
    <col min="9974" max="9976" width="8" style="5" customWidth="1"/>
    <col min="9977" max="9977" width="6.140625" style="5" customWidth="1"/>
    <col min="9978" max="9979" width="9" style="5" customWidth="1"/>
    <col min="9980" max="10226" width="11.5703125" style="5"/>
    <col min="10227" max="10227" width="4.42578125" style="5" customWidth="1"/>
    <col min="10228" max="10228" width="40.7109375" style="5" customWidth="1"/>
    <col min="10229" max="10229" width="5.140625" style="5" customWidth="1"/>
    <col min="10230" max="10232" width="8" style="5" customWidth="1"/>
    <col min="10233" max="10233" width="6.140625" style="5" customWidth="1"/>
    <col min="10234" max="10235" width="9" style="5" customWidth="1"/>
    <col min="10236" max="10482" width="11.5703125" style="5"/>
    <col min="10483" max="10483" width="4.42578125" style="5" customWidth="1"/>
    <col min="10484" max="10484" width="40.7109375" style="5" customWidth="1"/>
    <col min="10485" max="10485" width="5.140625" style="5" customWidth="1"/>
    <col min="10486" max="10488" width="8" style="5" customWidth="1"/>
    <col min="10489" max="10489" width="6.140625" style="5" customWidth="1"/>
    <col min="10490" max="10491" width="9" style="5" customWidth="1"/>
    <col min="10492" max="10738" width="11.5703125" style="5"/>
    <col min="10739" max="10739" width="4.42578125" style="5" customWidth="1"/>
    <col min="10740" max="10740" width="40.7109375" style="5" customWidth="1"/>
    <col min="10741" max="10741" width="5.140625" style="5" customWidth="1"/>
    <col min="10742" max="10744" width="8" style="5" customWidth="1"/>
    <col min="10745" max="10745" width="6.140625" style="5" customWidth="1"/>
    <col min="10746" max="10747" width="9" style="5" customWidth="1"/>
    <col min="10748" max="10994" width="11.5703125" style="5"/>
    <col min="10995" max="10995" width="4.42578125" style="5" customWidth="1"/>
    <col min="10996" max="10996" width="40.7109375" style="5" customWidth="1"/>
    <col min="10997" max="10997" width="5.140625" style="5" customWidth="1"/>
    <col min="10998" max="11000" width="8" style="5" customWidth="1"/>
    <col min="11001" max="11001" width="6.140625" style="5" customWidth="1"/>
    <col min="11002" max="11003" width="9" style="5" customWidth="1"/>
    <col min="11004" max="11250" width="11.5703125" style="5"/>
    <col min="11251" max="11251" width="4.42578125" style="5" customWidth="1"/>
    <col min="11252" max="11252" width="40.7109375" style="5" customWidth="1"/>
    <col min="11253" max="11253" width="5.140625" style="5" customWidth="1"/>
    <col min="11254" max="11256" width="8" style="5" customWidth="1"/>
    <col min="11257" max="11257" width="6.140625" style="5" customWidth="1"/>
    <col min="11258" max="11259" width="9" style="5" customWidth="1"/>
    <col min="11260" max="11506" width="11.5703125" style="5"/>
    <col min="11507" max="11507" width="4.42578125" style="5" customWidth="1"/>
    <col min="11508" max="11508" width="40.7109375" style="5" customWidth="1"/>
    <col min="11509" max="11509" width="5.140625" style="5" customWidth="1"/>
    <col min="11510" max="11512" width="8" style="5" customWidth="1"/>
    <col min="11513" max="11513" width="6.140625" style="5" customWidth="1"/>
    <col min="11514" max="11515" width="9" style="5" customWidth="1"/>
    <col min="11516" max="11762" width="11.5703125" style="5"/>
    <col min="11763" max="11763" width="4.42578125" style="5" customWidth="1"/>
    <col min="11764" max="11764" width="40.7109375" style="5" customWidth="1"/>
    <col min="11765" max="11765" width="5.140625" style="5" customWidth="1"/>
    <col min="11766" max="11768" width="8" style="5" customWidth="1"/>
    <col min="11769" max="11769" width="6.140625" style="5" customWidth="1"/>
    <col min="11770" max="11771" width="9" style="5" customWidth="1"/>
    <col min="11772" max="12018" width="11.5703125" style="5"/>
    <col min="12019" max="12019" width="4.42578125" style="5" customWidth="1"/>
    <col min="12020" max="12020" width="40.7109375" style="5" customWidth="1"/>
    <col min="12021" max="12021" width="5.140625" style="5" customWidth="1"/>
    <col min="12022" max="12024" width="8" style="5" customWidth="1"/>
    <col min="12025" max="12025" width="6.140625" style="5" customWidth="1"/>
    <col min="12026" max="12027" width="9" style="5" customWidth="1"/>
    <col min="12028" max="12274" width="11.5703125" style="5"/>
    <col min="12275" max="12275" width="4.42578125" style="5" customWidth="1"/>
    <col min="12276" max="12276" width="40.7109375" style="5" customWidth="1"/>
    <col min="12277" max="12277" width="5.140625" style="5" customWidth="1"/>
    <col min="12278" max="12280" width="8" style="5" customWidth="1"/>
    <col min="12281" max="12281" width="6.140625" style="5" customWidth="1"/>
    <col min="12282" max="12283" width="9" style="5" customWidth="1"/>
    <col min="12284" max="12530" width="11.5703125" style="5"/>
    <col min="12531" max="12531" width="4.42578125" style="5" customWidth="1"/>
    <col min="12532" max="12532" width="40.7109375" style="5" customWidth="1"/>
    <col min="12533" max="12533" width="5.140625" style="5" customWidth="1"/>
    <col min="12534" max="12536" width="8" style="5" customWidth="1"/>
    <col min="12537" max="12537" width="6.140625" style="5" customWidth="1"/>
    <col min="12538" max="12539" width="9" style="5" customWidth="1"/>
    <col min="12540" max="12786" width="11.5703125" style="5"/>
    <col min="12787" max="12787" width="4.42578125" style="5" customWidth="1"/>
    <col min="12788" max="12788" width="40.7109375" style="5" customWidth="1"/>
    <col min="12789" max="12789" width="5.140625" style="5" customWidth="1"/>
    <col min="12790" max="12792" width="8" style="5" customWidth="1"/>
    <col min="12793" max="12793" width="6.140625" style="5" customWidth="1"/>
    <col min="12794" max="12795" width="9" style="5" customWidth="1"/>
    <col min="12796" max="13042" width="11.5703125" style="5"/>
    <col min="13043" max="13043" width="4.42578125" style="5" customWidth="1"/>
    <col min="13044" max="13044" width="40.7109375" style="5" customWidth="1"/>
    <col min="13045" max="13045" width="5.140625" style="5" customWidth="1"/>
    <col min="13046" max="13048" width="8" style="5" customWidth="1"/>
    <col min="13049" max="13049" width="6.140625" style="5" customWidth="1"/>
    <col min="13050" max="13051" width="9" style="5" customWidth="1"/>
    <col min="13052" max="13298" width="11.5703125" style="5"/>
    <col min="13299" max="13299" width="4.42578125" style="5" customWidth="1"/>
    <col min="13300" max="13300" width="40.7109375" style="5" customWidth="1"/>
    <col min="13301" max="13301" width="5.140625" style="5" customWidth="1"/>
    <col min="13302" max="13304" width="8" style="5" customWidth="1"/>
    <col min="13305" max="13305" width="6.140625" style="5" customWidth="1"/>
    <col min="13306" max="13307" width="9" style="5" customWidth="1"/>
    <col min="13308" max="13554" width="11.5703125" style="5"/>
    <col min="13555" max="13555" width="4.42578125" style="5" customWidth="1"/>
    <col min="13556" max="13556" width="40.7109375" style="5" customWidth="1"/>
    <col min="13557" max="13557" width="5.140625" style="5" customWidth="1"/>
    <col min="13558" max="13560" width="8" style="5" customWidth="1"/>
    <col min="13561" max="13561" width="6.140625" style="5" customWidth="1"/>
    <col min="13562" max="13563" width="9" style="5" customWidth="1"/>
    <col min="13564" max="13810" width="11.5703125" style="5"/>
    <col min="13811" max="13811" width="4.42578125" style="5" customWidth="1"/>
    <col min="13812" max="13812" width="40.7109375" style="5" customWidth="1"/>
    <col min="13813" max="13813" width="5.140625" style="5" customWidth="1"/>
    <col min="13814" max="13816" width="8" style="5" customWidth="1"/>
    <col min="13817" max="13817" width="6.140625" style="5" customWidth="1"/>
    <col min="13818" max="13819" width="9" style="5" customWidth="1"/>
    <col min="13820" max="14066" width="11.5703125" style="5"/>
    <col min="14067" max="14067" width="4.42578125" style="5" customWidth="1"/>
    <col min="14068" max="14068" width="40.7109375" style="5" customWidth="1"/>
    <col min="14069" max="14069" width="5.140625" style="5" customWidth="1"/>
    <col min="14070" max="14072" width="8" style="5" customWidth="1"/>
    <col min="14073" max="14073" width="6.140625" style="5" customWidth="1"/>
    <col min="14074" max="14075" width="9" style="5" customWidth="1"/>
    <col min="14076" max="14322" width="11.5703125" style="5"/>
    <col min="14323" max="14323" width="4.42578125" style="5" customWidth="1"/>
    <col min="14324" max="14324" width="40.7109375" style="5" customWidth="1"/>
    <col min="14325" max="14325" width="5.140625" style="5" customWidth="1"/>
    <col min="14326" max="14328" width="8" style="5" customWidth="1"/>
    <col min="14329" max="14329" width="6.140625" style="5" customWidth="1"/>
    <col min="14330" max="14331" width="9" style="5" customWidth="1"/>
    <col min="14332" max="14578" width="11.5703125" style="5"/>
    <col min="14579" max="14579" width="4.42578125" style="5" customWidth="1"/>
    <col min="14580" max="14580" width="40.7109375" style="5" customWidth="1"/>
    <col min="14581" max="14581" width="5.140625" style="5" customWidth="1"/>
    <col min="14582" max="14584" width="8" style="5" customWidth="1"/>
    <col min="14585" max="14585" width="6.140625" style="5" customWidth="1"/>
    <col min="14586" max="14587" width="9" style="5" customWidth="1"/>
    <col min="14588" max="14834" width="11.5703125" style="5"/>
    <col min="14835" max="14835" width="4.42578125" style="5" customWidth="1"/>
    <col min="14836" max="14836" width="40.7109375" style="5" customWidth="1"/>
    <col min="14837" max="14837" width="5.140625" style="5" customWidth="1"/>
    <col min="14838" max="14840" width="8" style="5" customWidth="1"/>
    <col min="14841" max="14841" width="6.140625" style="5" customWidth="1"/>
    <col min="14842" max="14843" width="9" style="5" customWidth="1"/>
    <col min="14844" max="15090" width="11.5703125" style="5"/>
    <col min="15091" max="15091" width="4.42578125" style="5" customWidth="1"/>
    <col min="15092" max="15092" width="40.7109375" style="5" customWidth="1"/>
    <col min="15093" max="15093" width="5.140625" style="5" customWidth="1"/>
    <col min="15094" max="15096" width="8" style="5" customWidth="1"/>
    <col min="15097" max="15097" width="6.140625" style="5" customWidth="1"/>
    <col min="15098" max="15099" width="9" style="5" customWidth="1"/>
    <col min="15100" max="15346" width="11.5703125" style="5"/>
    <col min="15347" max="15347" width="4.42578125" style="5" customWidth="1"/>
    <col min="15348" max="15348" width="40.7109375" style="5" customWidth="1"/>
    <col min="15349" max="15349" width="5.140625" style="5" customWidth="1"/>
    <col min="15350" max="15352" width="8" style="5" customWidth="1"/>
    <col min="15353" max="15353" width="6.140625" style="5" customWidth="1"/>
    <col min="15354" max="15355" width="9" style="5" customWidth="1"/>
    <col min="15356" max="15602" width="11.5703125" style="5"/>
    <col min="15603" max="15603" width="4.42578125" style="5" customWidth="1"/>
    <col min="15604" max="15604" width="40.7109375" style="5" customWidth="1"/>
    <col min="15605" max="15605" width="5.140625" style="5" customWidth="1"/>
    <col min="15606" max="15608" width="8" style="5" customWidth="1"/>
    <col min="15609" max="15609" width="6.140625" style="5" customWidth="1"/>
    <col min="15610" max="15611" width="9" style="5" customWidth="1"/>
    <col min="15612" max="15858" width="11.5703125" style="5"/>
    <col min="15859" max="15859" width="4.42578125" style="5" customWidth="1"/>
    <col min="15860" max="15860" width="40.7109375" style="5" customWidth="1"/>
    <col min="15861" max="15861" width="5.140625" style="5" customWidth="1"/>
    <col min="15862" max="15864" width="8" style="5" customWidth="1"/>
    <col min="15865" max="15865" width="6.140625" style="5" customWidth="1"/>
    <col min="15866" max="15867" width="9" style="5" customWidth="1"/>
    <col min="15868" max="16114" width="11.5703125" style="5"/>
    <col min="16115" max="16115" width="4.42578125" style="5" customWidth="1"/>
    <col min="16116" max="16116" width="40.7109375" style="5" customWidth="1"/>
    <col min="16117" max="16117" width="5.140625" style="5" customWidth="1"/>
    <col min="16118" max="16120" width="8" style="5" customWidth="1"/>
    <col min="16121" max="16121" width="6.140625" style="5" customWidth="1"/>
    <col min="16122" max="16123" width="9" style="5" customWidth="1"/>
    <col min="16124" max="16384" width="11.5703125" style="5"/>
  </cols>
  <sheetData>
    <row r="1" spans="1:9" s="31" customFormat="1" ht="59.25" customHeight="1">
      <c r="A1" s="52" t="s">
        <v>108</v>
      </c>
      <c r="B1" s="52"/>
      <c r="C1" s="52"/>
      <c r="D1" s="52"/>
      <c r="E1" s="52"/>
      <c r="F1" s="52"/>
      <c r="G1" s="52"/>
      <c r="H1" s="52"/>
      <c r="I1" s="52"/>
    </row>
    <row r="3" spans="1:9" ht="15">
      <c r="A3" s="32" t="s">
        <v>107</v>
      </c>
      <c r="B3" s="33"/>
      <c r="C3" s="33"/>
      <c r="D3" s="33"/>
      <c r="E3" s="33"/>
      <c r="F3" s="33"/>
      <c r="G3" s="33"/>
      <c r="H3" s="33"/>
      <c r="I3" s="34"/>
    </row>
    <row r="4" spans="1:9">
      <c r="A4" s="35"/>
      <c r="B4" s="33"/>
      <c r="C4" s="33"/>
      <c r="D4" s="33"/>
      <c r="E4" s="33"/>
      <c r="F4" s="33"/>
      <c r="G4" s="33"/>
      <c r="H4" s="33"/>
      <c r="I4" s="34"/>
    </row>
    <row r="5" spans="1:9">
      <c r="A5" s="36" t="s">
        <v>0</v>
      </c>
      <c r="B5" s="37" t="s">
        <v>1</v>
      </c>
      <c r="C5" s="38" t="s">
        <v>2</v>
      </c>
      <c r="D5" s="39"/>
      <c r="E5" s="40" t="s">
        <v>3</v>
      </c>
      <c r="F5" s="41"/>
      <c r="G5" s="38" t="s">
        <v>4</v>
      </c>
      <c r="H5" s="42" t="s">
        <v>5</v>
      </c>
      <c r="I5" s="43"/>
    </row>
    <row r="6" spans="1:9">
      <c r="A6" s="44"/>
      <c r="B6" s="44"/>
      <c r="C6" s="45" t="s">
        <v>6</v>
      </c>
      <c r="D6" s="46" t="s">
        <v>7</v>
      </c>
      <c r="E6" s="45" t="s">
        <v>8</v>
      </c>
      <c r="F6" s="46" t="s">
        <v>9</v>
      </c>
      <c r="G6" s="45" t="s">
        <v>10</v>
      </c>
      <c r="H6" s="46" t="s">
        <v>11</v>
      </c>
      <c r="I6" s="47" t="s">
        <v>12</v>
      </c>
    </row>
    <row r="7" spans="1:9">
      <c r="A7" s="44"/>
      <c r="B7" s="8" t="s">
        <v>23</v>
      </c>
      <c r="C7" s="45"/>
      <c r="D7" s="46"/>
      <c r="E7" s="45"/>
      <c r="F7" s="46"/>
      <c r="G7" s="45"/>
      <c r="H7" s="46"/>
      <c r="I7" s="47"/>
    </row>
    <row r="8" spans="1:9" s="15" customFormat="1" ht="14.25">
      <c r="A8" s="9" t="s">
        <v>24</v>
      </c>
      <c r="B8" s="10" t="s">
        <v>25</v>
      </c>
      <c r="C8" s="11" t="s">
        <v>26</v>
      </c>
      <c r="D8" s="12"/>
      <c r="E8" s="13"/>
      <c r="F8" s="12"/>
      <c r="G8" s="13"/>
      <c r="H8" s="14"/>
      <c r="I8" s="12"/>
    </row>
    <row r="9" spans="1:9" s="15" customFormat="1" ht="14.25">
      <c r="A9" s="16"/>
      <c r="B9" s="10" t="s">
        <v>27</v>
      </c>
      <c r="C9" s="11" t="s">
        <v>26</v>
      </c>
      <c r="D9" s="12">
        <v>21.1</v>
      </c>
      <c r="E9" s="13">
        <v>9.02</v>
      </c>
      <c r="F9" s="12">
        <v>0.02</v>
      </c>
      <c r="G9" s="13">
        <v>1</v>
      </c>
      <c r="H9" s="12">
        <f t="shared" ref="H9:H20" si="0">ROUND(D9*E9*F9,2)</f>
        <v>3.81</v>
      </c>
      <c r="I9" s="12">
        <f t="shared" ref="I9:I20" si="1">ROUND(G9*H9,2)</f>
        <v>3.81</v>
      </c>
    </row>
    <row r="10" spans="1:9" s="15" customFormat="1" ht="14.25">
      <c r="A10" s="16"/>
      <c r="B10" s="10" t="s">
        <v>28</v>
      </c>
      <c r="C10" s="11" t="s">
        <v>26</v>
      </c>
      <c r="D10" s="12">
        <v>15.7</v>
      </c>
      <c r="E10" s="13">
        <v>9.02</v>
      </c>
      <c r="F10" s="12">
        <v>0.02</v>
      </c>
      <c r="G10" s="13">
        <v>1</v>
      </c>
      <c r="H10" s="12">
        <f t="shared" si="0"/>
        <v>2.83</v>
      </c>
      <c r="I10" s="12">
        <f t="shared" si="1"/>
        <v>2.83</v>
      </c>
    </row>
    <row r="11" spans="1:9" s="15" customFormat="1" ht="14.25">
      <c r="A11" s="16"/>
      <c r="B11" s="10" t="s">
        <v>29</v>
      </c>
      <c r="C11" s="11" t="s">
        <v>26</v>
      </c>
      <c r="D11" s="12">
        <v>6</v>
      </c>
      <c r="E11" s="13">
        <v>9.01</v>
      </c>
      <c r="F11" s="12">
        <v>0.01</v>
      </c>
      <c r="G11" s="13">
        <v>1</v>
      </c>
      <c r="H11" s="12">
        <f t="shared" si="0"/>
        <v>0.54</v>
      </c>
      <c r="I11" s="12">
        <f t="shared" si="1"/>
        <v>0.54</v>
      </c>
    </row>
    <row r="12" spans="1:9" s="15" customFormat="1" ht="14.25">
      <c r="A12" s="16"/>
      <c r="B12" s="10" t="s">
        <v>30</v>
      </c>
      <c r="C12" s="11" t="s">
        <v>26</v>
      </c>
      <c r="D12" s="12">
        <v>30.5</v>
      </c>
      <c r="E12" s="13">
        <v>9.2100000000000009</v>
      </c>
      <c r="F12" s="12">
        <v>0.21</v>
      </c>
      <c r="G12" s="13">
        <v>1</v>
      </c>
      <c r="H12" s="12">
        <f t="shared" si="0"/>
        <v>58.99</v>
      </c>
      <c r="I12" s="12">
        <f t="shared" si="1"/>
        <v>58.99</v>
      </c>
    </row>
    <row r="13" spans="1:9" s="15" customFormat="1" ht="14.25">
      <c r="A13" s="16"/>
      <c r="B13" s="10" t="s">
        <v>31</v>
      </c>
      <c r="C13" s="11" t="s">
        <v>26</v>
      </c>
      <c r="D13" s="12">
        <v>42</v>
      </c>
      <c r="E13" s="13">
        <v>9.7200000000000006</v>
      </c>
      <c r="F13" s="12">
        <v>0.72</v>
      </c>
      <c r="G13" s="13">
        <v>1</v>
      </c>
      <c r="H13" s="12">
        <f t="shared" si="0"/>
        <v>293.93</v>
      </c>
      <c r="I13" s="12">
        <f t="shared" si="1"/>
        <v>293.93</v>
      </c>
    </row>
    <row r="14" spans="1:9" s="15" customFormat="1" ht="14.25">
      <c r="A14" s="16"/>
      <c r="B14" s="10" t="s">
        <v>32</v>
      </c>
      <c r="C14" s="11" t="s">
        <v>26</v>
      </c>
      <c r="D14" s="12">
        <v>39</v>
      </c>
      <c r="E14" s="13">
        <v>9.98</v>
      </c>
      <c r="F14" s="12">
        <v>0.98</v>
      </c>
      <c r="G14" s="13">
        <v>1</v>
      </c>
      <c r="H14" s="12">
        <f t="shared" si="0"/>
        <v>381.44</v>
      </c>
      <c r="I14" s="12">
        <f t="shared" si="1"/>
        <v>381.44</v>
      </c>
    </row>
    <row r="15" spans="1:9" s="15" customFormat="1" ht="14.25">
      <c r="A15" s="16"/>
      <c r="B15" s="10" t="s">
        <v>33</v>
      </c>
      <c r="C15" s="11" t="s">
        <v>26</v>
      </c>
      <c r="D15" s="12">
        <v>26</v>
      </c>
      <c r="E15" s="13">
        <v>9.49</v>
      </c>
      <c r="F15" s="12">
        <v>0.49</v>
      </c>
      <c r="G15" s="13">
        <v>1</v>
      </c>
      <c r="H15" s="12">
        <f t="shared" si="0"/>
        <v>120.9</v>
      </c>
      <c r="I15" s="12">
        <f t="shared" si="1"/>
        <v>120.9</v>
      </c>
    </row>
    <row r="16" spans="1:9" s="15" customFormat="1" ht="14.25">
      <c r="A16" s="16"/>
      <c r="B16" s="10" t="s">
        <v>34</v>
      </c>
      <c r="C16" s="11" t="s">
        <v>26</v>
      </c>
      <c r="D16" s="12">
        <v>33</v>
      </c>
      <c r="E16" s="13">
        <v>9.52</v>
      </c>
      <c r="F16" s="12">
        <v>0.52</v>
      </c>
      <c r="G16" s="13">
        <v>1</v>
      </c>
      <c r="H16" s="12">
        <f t="shared" si="0"/>
        <v>163.36000000000001</v>
      </c>
      <c r="I16" s="12">
        <f t="shared" si="1"/>
        <v>163.36000000000001</v>
      </c>
    </row>
    <row r="17" spans="1:9" s="15" customFormat="1" ht="14.25">
      <c r="A17" s="16"/>
      <c r="B17" s="10" t="s">
        <v>35</v>
      </c>
      <c r="C17" s="11" t="s">
        <v>26</v>
      </c>
      <c r="D17" s="12">
        <v>40</v>
      </c>
      <c r="E17" s="13">
        <v>10.039999999999999</v>
      </c>
      <c r="F17" s="12">
        <v>1.04</v>
      </c>
      <c r="G17" s="13">
        <v>1</v>
      </c>
      <c r="H17" s="12">
        <f t="shared" si="0"/>
        <v>417.66</v>
      </c>
      <c r="I17" s="12">
        <f t="shared" si="1"/>
        <v>417.66</v>
      </c>
    </row>
    <row r="18" spans="1:9" s="15" customFormat="1" ht="14.25">
      <c r="A18" s="16"/>
      <c r="B18" s="10" t="s">
        <v>36</v>
      </c>
      <c r="C18" s="11" t="s">
        <v>26</v>
      </c>
      <c r="D18" s="12">
        <v>7</v>
      </c>
      <c r="E18" s="13">
        <v>9.9499999999999993</v>
      </c>
      <c r="F18" s="12">
        <v>0.95</v>
      </c>
      <c r="G18" s="13">
        <v>1</v>
      </c>
      <c r="H18" s="12">
        <f t="shared" si="0"/>
        <v>66.17</v>
      </c>
      <c r="I18" s="12">
        <f t="shared" si="1"/>
        <v>66.17</v>
      </c>
    </row>
    <row r="19" spans="1:9" s="15" customFormat="1" ht="14.25">
      <c r="A19" s="16"/>
      <c r="B19" s="10" t="s">
        <v>37</v>
      </c>
      <c r="C19" s="11" t="s">
        <v>26</v>
      </c>
      <c r="D19" s="12">
        <v>8</v>
      </c>
      <c r="E19" s="13">
        <v>9.48</v>
      </c>
      <c r="F19" s="12">
        <v>0.48</v>
      </c>
      <c r="G19" s="13">
        <v>1</v>
      </c>
      <c r="H19" s="12">
        <f t="shared" si="0"/>
        <v>36.4</v>
      </c>
      <c r="I19" s="12">
        <f t="shared" si="1"/>
        <v>36.4</v>
      </c>
    </row>
    <row r="20" spans="1:9" s="15" customFormat="1" ht="14.25">
      <c r="A20" s="16"/>
      <c r="B20" s="10" t="s">
        <v>38</v>
      </c>
      <c r="C20" s="11" t="s">
        <v>26</v>
      </c>
      <c r="D20" s="12">
        <v>30</v>
      </c>
      <c r="E20" s="13">
        <v>9.02</v>
      </c>
      <c r="F20" s="12">
        <v>0.02</v>
      </c>
      <c r="G20" s="13">
        <v>1</v>
      </c>
      <c r="H20" s="12">
        <f t="shared" si="0"/>
        <v>5.41</v>
      </c>
      <c r="I20" s="12">
        <f t="shared" si="1"/>
        <v>5.41</v>
      </c>
    </row>
    <row r="21" spans="1:9" s="15" customFormat="1" ht="14.25">
      <c r="A21" s="16"/>
      <c r="B21" s="10" t="s">
        <v>12</v>
      </c>
      <c r="C21" s="11" t="s">
        <v>39</v>
      </c>
      <c r="D21" s="12">
        <f>SUM(D9:D20)</f>
        <v>298.3</v>
      </c>
      <c r="E21" s="13"/>
      <c r="F21" s="12"/>
      <c r="G21" s="13"/>
      <c r="H21" s="14"/>
      <c r="I21" s="17">
        <f>SUM(I9:I20)</f>
        <v>1551.4400000000003</v>
      </c>
    </row>
    <row r="22" spans="1:9" s="15" customFormat="1" ht="14.25">
      <c r="A22" s="9" t="s">
        <v>40</v>
      </c>
      <c r="B22" s="10" t="s">
        <v>41</v>
      </c>
      <c r="C22" s="11" t="s">
        <v>26</v>
      </c>
      <c r="D22" s="12"/>
      <c r="E22" s="13"/>
      <c r="F22" s="12"/>
      <c r="G22" s="13"/>
      <c r="H22" s="14"/>
      <c r="I22" s="12"/>
    </row>
    <row r="23" spans="1:9" s="15" customFormat="1" ht="14.25">
      <c r="A23" s="16"/>
      <c r="B23" s="10" t="s">
        <v>42</v>
      </c>
      <c r="C23" s="11" t="s">
        <v>26</v>
      </c>
      <c r="D23" s="12">
        <v>32</v>
      </c>
      <c r="E23" s="13">
        <v>9.23</v>
      </c>
      <c r="F23" s="12">
        <v>0.23</v>
      </c>
      <c r="G23" s="13">
        <v>1</v>
      </c>
      <c r="H23" s="12">
        <f t="shared" ref="H23:H32" si="2">ROUND(D23*E23*F23,2)</f>
        <v>67.930000000000007</v>
      </c>
      <c r="I23" s="12">
        <f t="shared" ref="I23:I32" si="3">ROUND(G23*H23,2)</f>
        <v>67.930000000000007</v>
      </c>
    </row>
    <row r="24" spans="1:9" s="15" customFormat="1" ht="14.25">
      <c r="A24" s="16"/>
      <c r="B24" s="10" t="s">
        <v>43</v>
      </c>
      <c r="C24" s="11" t="s">
        <v>26</v>
      </c>
      <c r="D24" s="12">
        <v>20</v>
      </c>
      <c r="E24" s="13">
        <v>9.36</v>
      </c>
      <c r="F24" s="12">
        <v>0.36</v>
      </c>
      <c r="G24" s="13">
        <v>1</v>
      </c>
      <c r="H24" s="12">
        <f t="shared" si="2"/>
        <v>67.39</v>
      </c>
      <c r="I24" s="12">
        <f t="shared" si="3"/>
        <v>67.39</v>
      </c>
    </row>
    <row r="25" spans="1:9" s="15" customFormat="1" ht="14.25">
      <c r="A25" s="16"/>
      <c r="B25" s="10" t="s">
        <v>44</v>
      </c>
      <c r="C25" s="11" t="s">
        <v>26</v>
      </c>
      <c r="D25" s="12">
        <v>27</v>
      </c>
      <c r="E25" s="13">
        <v>9.8000000000000007</v>
      </c>
      <c r="F25" s="12">
        <v>0.8</v>
      </c>
      <c r="G25" s="13">
        <v>1</v>
      </c>
      <c r="H25" s="12">
        <f t="shared" si="2"/>
        <v>211.68</v>
      </c>
      <c r="I25" s="12">
        <f t="shared" si="3"/>
        <v>211.68</v>
      </c>
    </row>
    <row r="26" spans="1:9" s="15" customFormat="1" ht="14.25">
      <c r="A26" s="16"/>
      <c r="B26" s="10" t="s">
        <v>45</v>
      </c>
      <c r="C26" s="11" t="s">
        <v>26</v>
      </c>
      <c r="D26" s="12">
        <v>18</v>
      </c>
      <c r="E26" s="13">
        <v>10.55</v>
      </c>
      <c r="F26" s="12">
        <v>1.55</v>
      </c>
      <c r="G26" s="13">
        <v>1</v>
      </c>
      <c r="H26" s="12">
        <f t="shared" si="2"/>
        <v>294.35000000000002</v>
      </c>
      <c r="I26" s="12">
        <f t="shared" si="3"/>
        <v>294.35000000000002</v>
      </c>
    </row>
    <row r="27" spans="1:9" s="15" customFormat="1" ht="14.25">
      <c r="A27" s="16"/>
      <c r="B27" s="10" t="s">
        <v>46</v>
      </c>
      <c r="C27" s="11" t="s">
        <v>26</v>
      </c>
      <c r="D27" s="12">
        <v>19</v>
      </c>
      <c r="E27" s="13">
        <v>10.48</v>
      </c>
      <c r="F27" s="12">
        <v>1.48</v>
      </c>
      <c r="G27" s="13">
        <v>1</v>
      </c>
      <c r="H27" s="12">
        <f t="shared" si="2"/>
        <v>294.7</v>
      </c>
      <c r="I27" s="12">
        <f t="shared" si="3"/>
        <v>294.7</v>
      </c>
    </row>
    <row r="28" spans="1:9" s="15" customFormat="1" ht="14.25">
      <c r="A28" s="16"/>
      <c r="B28" s="10" t="s">
        <v>47</v>
      </c>
      <c r="C28" s="11" t="s">
        <v>26</v>
      </c>
      <c r="D28" s="12">
        <v>6</v>
      </c>
      <c r="E28" s="13">
        <v>10.19</v>
      </c>
      <c r="F28" s="12">
        <v>1.19</v>
      </c>
      <c r="G28" s="13">
        <v>1</v>
      </c>
      <c r="H28" s="12">
        <f t="shared" si="2"/>
        <v>72.760000000000005</v>
      </c>
      <c r="I28" s="12">
        <f t="shared" si="3"/>
        <v>72.760000000000005</v>
      </c>
    </row>
    <row r="29" spans="1:9" s="15" customFormat="1" ht="14.25">
      <c r="A29" s="16"/>
      <c r="B29" s="10" t="s">
        <v>48</v>
      </c>
      <c r="C29" s="11" t="s">
        <v>26</v>
      </c>
      <c r="D29" s="12">
        <v>28</v>
      </c>
      <c r="E29" s="13">
        <v>9.51</v>
      </c>
      <c r="F29" s="12">
        <v>0.51</v>
      </c>
      <c r="G29" s="13">
        <v>1</v>
      </c>
      <c r="H29" s="12">
        <f t="shared" si="2"/>
        <v>135.80000000000001</v>
      </c>
      <c r="I29" s="12">
        <f t="shared" si="3"/>
        <v>135.80000000000001</v>
      </c>
    </row>
    <row r="30" spans="1:9" s="15" customFormat="1" ht="14.25">
      <c r="A30" s="16"/>
      <c r="B30" s="10" t="s">
        <v>49</v>
      </c>
      <c r="C30" s="11" t="s">
        <v>26</v>
      </c>
      <c r="D30" s="12">
        <v>20</v>
      </c>
      <c r="E30" s="13">
        <v>9.07</v>
      </c>
      <c r="F30" s="12">
        <v>7.0000000000000007E-2</v>
      </c>
      <c r="G30" s="13">
        <v>1</v>
      </c>
      <c r="H30" s="12">
        <f t="shared" si="2"/>
        <v>12.7</v>
      </c>
      <c r="I30" s="12">
        <f t="shared" si="3"/>
        <v>12.7</v>
      </c>
    </row>
    <row r="31" spans="1:9" s="15" customFormat="1" ht="25.5">
      <c r="A31" s="16"/>
      <c r="B31" s="10" t="s">
        <v>50</v>
      </c>
      <c r="C31" s="11" t="s">
        <v>26</v>
      </c>
      <c r="D31" s="12">
        <v>2</v>
      </c>
      <c r="E31" s="13">
        <v>9.07</v>
      </c>
      <c r="F31" s="12">
        <v>7.0000000000000007E-2</v>
      </c>
      <c r="G31" s="13">
        <v>1</v>
      </c>
      <c r="H31" s="12">
        <f t="shared" si="2"/>
        <v>1.27</v>
      </c>
      <c r="I31" s="12">
        <f t="shared" si="3"/>
        <v>1.27</v>
      </c>
    </row>
    <row r="32" spans="1:9" s="15" customFormat="1" ht="14.25">
      <c r="A32" s="16"/>
      <c r="B32" s="10" t="s">
        <v>51</v>
      </c>
      <c r="C32" s="11" t="s">
        <v>26</v>
      </c>
      <c r="D32" s="12">
        <v>22.4</v>
      </c>
      <c r="E32" s="13">
        <v>10.28</v>
      </c>
      <c r="F32" s="12">
        <v>1.28</v>
      </c>
      <c r="G32" s="13">
        <v>1</v>
      </c>
      <c r="H32" s="12">
        <f t="shared" si="2"/>
        <v>294.75</v>
      </c>
      <c r="I32" s="12">
        <f t="shared" si="3"/>
        <v>294.75</v>
      </c>
    </row>
    <row r="33" spans="1:9" s="15" customFormat="1" ht="14.25">
      <c r="A33" s="16"/>
      <c r="B33" s="10" t="s">
        <v>12</v>
      </c>
      <c r="C33" s="11" t="s">
        <v>39</v>
      </c>
      <c r="D33" s="12">
        <f>SUM(D23:D32)</f>
        <v>194.4</v>
      </c>
      <c r="E33" s="13"/>
      <c r="F33" s="12"/>
      <c r="G33" s="13"/>
      <c r="H33" s="14"/>
      <c r="I33" s="17">
        <f>SUM(I23:I32)</f>
        <v>1453.33</v>
      </c>
    </row>
    <row r="34" spans="1:9" s="15" customFormat="1" ht="25.5">
      <c r="A34" s="18">
        <v>1</v>
      </c>
      <c r="B34" s="19" t="s">
        <v>52</v>
      </c>
      <c r="C34" s="20" t="s">
        <v>13</v>
      </c>
      <c r="D34" s="12"/>
      <c r="E34" s="13"/>
      <c r="F34" s="12"/>
      <c r="G34" s="13"/>
      <c r="H34" s="14"/>
      <c r="I34" s="17">
        <f>I21</f>
        <v>1551.4400000000003</v>
      </c>
    </row>
    <row r="35" spans="1:9" s="15" customFormat="1" ht="25.5">
      <c r="A35" s="18">
        <v>2</v>
      </c>
      <c r="B35" s="19" t="s">
        <v>53</v>
      </c>
      <c r="C35" s="20" t="s">
        <v>13</v>
      </c>
      <c r="D35" s="12"/>
      <c r="E35" s="13"/>
      <c r="F35" s="12"/>
      <c r="G35" s="13"/>
      <c r="H35" s="14"/>
      <c r="I35" s="17">
        <f>I33</f>
        <v>1453.33</v>
      </c>
    </row>
    <row r="36" spans="1:9" s="15" customFormat="1" ht="25.5">
      <c r="A36" s="18">
        <v>3</v>
      </c>
      <c r="B36" s="19" t="s">
        <v>54</v>
      </c>
      <c r="C36" s="20" t="s">
        <v>13</v>
      </c>
      <c r="D36" s="12"/>
      <c r="E36" s="13"/>
      <c r="F36" s="12"/>
      <c r="G36" s="13"/>
      <c r="H36" s="14"/>
      <c r="I36" s="17">
        <f>I35</f>
        <v>1453.33</v>
      </c>
    </row>
    <row r="37" spans="1:9" s="15" customFormat="1" ht="25.5">
      <c r="A37" s="18">
        <v>4</v>
      </c>
      <c r="B37" s="19" t="s">
        <v>55</v>
      </c>
      <c r="C37" s="20" t="s">
        <v>13</v>
      </c>
      <c r="D37" s="12"/>
      <c r="E37" s="13"/>
      <c r="F37" s="12"/>
      <c r="G37" s="13"/>
      <c r="H37" s="14"/>
      <c r="I37" s="17">
        <f>I34-I35</f>
        <v>98.110000000000355</v>
      </c>
    </row>
    <row r="38" spans="1:9" s="15" customFormat="1" ht="25.5">
      <c r="A38" s="18">
        <v>5</v>
      </c>
      <c r="B38" s="19" t="s">
        <v>56</v>
      </c>
      <c r="C38" s="20" t="s">
        <v>13</v>
      </c>
      <c r="D38" s="12"/>
      <c r="E38" s="13"/>
      <c r="F38" s="12"/>
      <c r="G38" s="13"/>
      <c r="H38" s="14"/>
      <c r="I38" s="17">
        <f>I37</f>
        <v>98.110000000000355</v>
      </c>
    </row>
    <row r="39" spans="1:9" s="15" customFormat="1" ht="25.5">
      <c r="A39" s="16"/>
      <c r="B39" s="21" t="s">
        <v>57</v>
      </c>
      <c r="C39" s="11"/>
      <c r="D39" s="12"/>
      <c r="E39" s="13"/>
      <c r="F39" s="12"/>
      <c r="G39" s="13"/>
      <c r="H39" s="14"/>
      <c r="I39" s="17"/>
    </row>
    <row r="40" spans="1:9" s="15" customFormat="1" ht="14.25">
      <c r="A40" s="11" t="s">
        <v>58</v>
      </c>
      <c r="B40" s="22" t="s">
        <v>59</v>
      </c>
      <c r="C40" s="23" t="s">
        <v>26</v>
      </c>
      <c r="D40" s="12"/>
      <c r="E40" s="13"/>
      <c r="F40" s="12"/>
      <c r="G40" s="13"/>
      <c r="H40" s="14"/>
      <c r="I40" s="12"/>
    </row>
    <row r="41" spans="1:9" s="15" customFormat="1" ht="14.25">
      <c r="A41" s="11"/>
      <c r="B41" s="22" t="s">
        <v>16</v>
      </c>
      <c r="C41" s="23" t="s">
        <v>26</v>
      </c>
      <c r="D41" s="12">
        <v>107</v>
      </c>
      <c r="E41" s="12">
        <v>1.6</v>
      </c>
      <c r="F41" s="12">
        <v>2</v>
      </c>
      <c r="G41" s="13">
        <v>1</v>
      </c>
      <c r="H41" s="12">
        <f>ROUND(D41*E41*F41,2)</f>
        <v>342.4</v>
      </c>
      <c r="I41" s="12">
        <f t="shared" ref="I41:I47" si="4">ROUND(G41*H41,2)</f>
        <v>342.4</v>
      </c>
    </row>
    <row r="42" spans="1:9" s="15" customFormat="1" ht="14.25">
      <c r="A42" s="11"/>
      <c r="B42" s="22" t="s">
        <v>17</v>
      </c>
      <c r="C42" s="23" t="s">
        <v>26</v>
      </c>
      <c r="D42" s="12">
        <v>103.8</v>
      </c>
      <c r="E42" s="12">
        <v>1.8</v>
      </c>
      <c r="F42" s="12">
        <v>2</v>
      </c>
      <c r="G42" s="13">
        <v>1</v>
      </c>
      <c r="H42" s="12">
        <f t="shared" ref="H42:H47" si="5">ROUND(D42*E42*F42,2)</f>
        <v>373.68</v>
      </c>
      <c r="I42" s="12">
        <f t="shared" si="4"/>
        <v>373.68</v>
      </c>
    </row>
    <row r="43" spans="1:9" s="15" customFormat="1" ht="14.25">
      <c r="A43" s="11"/>
      <c r="B43" s="22" t="s">
        <v>18</v>
      </c>
      <c r="C43" s="23" t="s">
        <v>26</v>
      </c>
      <c r="D43" s="12">
        <v>108</v>
      </c>
      <c r="E43" s="12">
        <v>2.15</v>
      </c>
      <c r="F43" s="12">
        <v>2</v>
      </c>
      <c r="G43" s="13">
        <v>1</v>
      </c>
      <c r="H43" s="12">
        <f t="shared" si="5"/>
        <v>464.4</v>
      </c>
      <c r="I43" s="12">
        <f t="shared" si="4"/>
        <v>464.4</v>
      </c>
    </row>
    <row r="44" spans="1:9" s="15" customFormat="1" ht="14.25">
      <c r="A44" s="11"/>
      <c r="B44" s="22" t="s">
        <v>19</v>
      </c>
      <c r="C44" s="23" t="s">
        <v>26</v>
      </c>
      <c r="D44" s="12">
        <v>90.300000000000011</v>
      </c>
      <c r="E44" s="12">
        <v>1.6</v>
      </c>
      <c r="F44" s="12">
        <v>2</v>
      </c>
      <c r="G44" s="13">
        <v>1</v>
      </c>
      <c r="H44" s="12">
        <f t="shared" si="5"/>
        <v>288.95999999999998</v>
      </c>
      <c r="I44" s="12">
        <f t="shared" si="4"/>
        <v>288.95999999999998</v>
      </c>
    </row>
    <row r="45" spans="1:9" s="15" customFormat="1" ht="14.25">
      <c r="A45" s="11"/>
      <c r="B45" s="22" t="s">
        <v>20</v>
      </c>
      <c r="C45" s="23" t="s">
        <v>26</v>
      </c>
      <c r="D45" s="12">
        <v>26</v>
      </c>
      <c r="E45" s="12">
        <v>1.35</v>
      </c>
      <c r="F45" s="12">
        <v>2</v>
      </c>
      <c r="G45" s="13">
        <v>1</v>
      </c>
      <c r="H45" s="12">
        <f t="shared" si="5"/>
        <v>70.2</v>
      </c>
      <c r="I45" s="12">
        <f t="shared" si="4"/>
        <v>70.2</v>
      </c>
    </row>
    <row r="46" spans="1:9" s="15" customFormat="1" ht="14.25">
      <c r="A46" s="11"/>
      <c r="B46" s="22" t="s">
        <v>21</v>
      </c>
      <c r="C46" s="23" t="s">
        <v>26</v>
      </c>
      <c r="D46" s="12">
        <v>395</v>
      </c>
      <c r="E46" s="12">
        <v>1.2</v>
      </c>
      <c r="F46" s="12">
        <v>2</v>
      </c>
      <c r="G46" s="13">
        <v>1</v>
      </c>
      <c r="H46" s="12">
        <f t="shared" si="5"/>
        <v>948</v>
      </c>
      <c r="I46" s="12">
        <f t="shared" si="4"/>
        <v>948</v>
      </c>
    </row>
    <row r="47" spans="1:9" s="15" customFormat="1" ht="14.25">
      <c r="A47" s="11"/>
      <c r="B47" s="22" t="s">
        <v>22</v>
      </c>
      <c r="C47" s="23" t="s">
        <v>26</v>
      </c>
      <c r="D47" s="12">
        <v>26</v>
      </c>
      <c r="E47" s="12">
        <v>1.2</v>
      </c>
      <c r="F47" s="12">
        <v>2</v>
      </c>
      <c r="G47" s="13">
        <v>1</v>
      </c>
      <c r="H47" s="12">
        <f t="shared" si="5"/>
        <v>62.4</v>
      </c>
      <c r="I47" s="12">
        <f t="shared" si="4"/>
        <v>62.4</v>
      </c>
    </row>
    <row r="48" spans="1:9" s="15" customFormat="1" ht="14.25">
      <c r="A48" s="11"/>
      <c r="B48" s="22" t="s">
        <v>12</v>
      </c>
      <c r="C48" s="23" t="s">
        <v>26</v>
      </c>
      <c r="D48" s="12">
        <f>SUM(D41:D47)</f>
        <v>856.1</v>
      </c>
      <c r="E48" s="13"/>
      <c r="F48" s="12"/>
      <c r="G48" s="13"/>
      <c r="H48" s="14"/>
      <c r="I48" s="17">
        <f>SUM(I41:I47)</f>
        <v>2550.0400000000004</v>
      </c>
    </row>
    <row r="49" spans="1:9" s="15" customFormat="1" ht="25.5">
      <c r="A49" s="11" t="s">
        <v>60</v>
      </c>
      <c r="B49" s="24" t="s">
        <v>61</v>
      </c>
      <c r="C49" s="23" t="s">
        <v>26</v>
      </c>
      <c r="D49" s="12"/>
      <c r="E49" s="13"/>
      <c r="F49" s="12"/>
      <c r="G49" s="13"/>
      <c r="H49" s="14"/>
      <c r="I49" s="12"/>
    </row>
    <row r="50" spans="1:9" s="15" customFormat="1" ht="14.25">
      <c r="A50" s="11"/>
      <c r="B50" s="22" t="s">
        <v>16</v>
      </c>
      <c r="C50" s="23" t="s">
        <v>26</v>
      </c>
      <c r="D50" s="12">
        <v>107</v>
      </c>
      <c r="E50" s="12">
        <v>1.6</v>
      </c>
      <c r="F50" s="12">
        <v>0.66000000000000014</v>
      </c>
      <c r="G50" s="13">
        <v>1</v>
      </c>
      <c r="H50" s="12">
        <f>ROUND(D50*E50*F50,2)</f>
        <v>112.99</v>
      </c>
      <c r="I50" s="12">
        <f t="shared" ref="I50:I56" si="6">ROUND(G50*H50,2)</f>
        <v>112.99</v>
      </c>
    </row>
    <row r="51" spans="1:9" s="15" customFormat="1" ht="14.25">
      <c r="A51" s="11"/>
      <c r="B51" s="22" t="s">
        <v>17</v>
      </c>
      <c r="C51" s="23" t="s">
        <v>26</v>
      </c>
      <c r="D51" s="12">
        <v>103.8</v>
      </c>
      <c r="E51" s="12">
        <v>1.8</v>
      </c>
      <c r="F51" s="12">
        <v>0.64000000000000012</v>
      </c>
      <c r="G51" s="13">
        <v>1</v>
      </c>
      <c r="H51" s="12">
        <f t="shared" ref="H51:H56" si="7">ROUND(D51*E51*F51,2)</f>
        <v>119.58</v>
      </c>
      <c r="I51" s="12">
        <f t="shared" si="6"/>
        <v>119.58</v>
      </c>
    </row>
    <row r="52" spans="1:9" s="15" customFormat="1" ht="14.25">
      <c r="A52" s="11"/>
      <c r="B52" s="22" t="s">
        <v>18</v>
      </c>
      <c r="C52" s="23" t="s">
        <v>26</v>
      </c>
      <c r="D52" s="12">
        <v>108</v>
      </c>
      <c r="E52" s="12">
        <v>2.15</v>
      </c>
      <c r="F52" s="12">
        <v>0.69</v>
      </c>
      <c r="G52" s="13">
        <v>1</v>
      </c>
      <c r="H52" s="12">
        <f t="shared" si="7"/>
        <v>160.22</v>
      </c>
      <c r="I52" s="12">
        <f t="shared" si="6"/>
        <v>160.22</v>
      </c>
    </row>
    <row r="53" spans="1:9" s="15" customFormat="1" ht="14.25">
      <c r="A53" s="11"/>
      <c r="B53" s="22" t="s">
        <v>19</v>
      </c>
      <c r="C53" s="23" t="s">
        <v>26</v>
      </c>
      <c r="D53" s="12">
        <v>90.300000000000011</v>
      </c>
      <c r="E53" s="12">
        <v>1.6</v>
      </c>
      <c r="F53" s="12">
        <v>1.4300000000000002</v>
      </c>
      <c r="G53" s="13">
        <v>1</v>
      </c>
      <c r="H53" s="12">
        <f t="shared" si="7"/>
        <v>206.61</v>
      </c>
      <c r="I53" s="12">
        <f t="shared" si="6"/>
        <v>206.61</v>
      </c>
    </row>
    <row r="54" spans="1:9" s="15" customFormat="1" ht="14.25">
      <c r="A54" s="11"/>
      <c r="B54" s="22" t="s">
        <v>20</v>
      </c>
      <c r="C54" s="23" t="s">
        <v>26</v>
      </c>
      <c r="D54" s="12">
        <v>26</v>
      </c>
      <c r="E54" s="12">
        <v>1.35</v>
      </c>
      <c r="F54" s="12">
        <v>0.43000000000000016</v>
      </c>
      <c r="G54" s="13">
        <v>1</v>
      </c>
      <c r="H54" s="12">
        <f t="shared" si="7"/>
        <v>15.09</v>
      </c>
      <c r="I54" s="12">
        <f t="shared" si="6"/>
        <v>15.09</v>
      </c>
    </row>
    <row r="55" spans="1:9" s="15" customFormat="1" ht="14.25">
      <c r="A55" s="11"/>
      <c r="B55" s="22" t="s">
        <v>21</v>
      </c>
      <c r="C55" s="23" t="s">
        <v>26</v>
      </c>
      <c r="D55" s="12">
        <v>395</v>
      </c>
      <c r="E55" s="12">
        <v>1.2</v>
      </c>
      <c r="F55" s="12">
        <v>0.7200000000000002</v>
      </c>
      <c r="G55" s="13">
        <v>1</v>
      </c>
      <c r="H55" s="12">
        <f t="shared" si="7"/>
        <v>341.28</v>
      </c>
      <c r="I55" s="12">
        <f t="shared" si="6"/>
        <v>341.28</v>
      </c>
    </row>
    <row r="56" spans="1:9" s="15" customFormat="1" ht="14.25">
      <c r="A56" s="11"/>
      <c r="B56" s="22" t="s">
        <v>22</v>
      </c>
      <c r="C56" s="23" t="s">
        <v>26</v>
      </c>
      <c r="D56" s="12">
        <v>26</v>
      </c>
      <c r="E56" s="12">
        <v>1.2</v>
      </c>
      <c r="F56" s="12">
        <v>0.50999999999999979</v>
      </c>
      <c r="G56" s="13">
        <v>1</v>
      </c>
      <c r="H56" s="12">
        <f t="shared" si="7"/>
        <v>15.91</v>
      </c>
      <c r="I56" s="12">
        <f t="shared" si="6"/>
        <v>15.91</v>
      </c>
    </row>
    <row r="57" spans="1:9" s="15" customFormat="1" ht="14.25">
      <c r="A57" s="11"/>
      <c r="B57" s="22" t="s">
        <v>12</v>
      </c>
      <c r="C57" s="23" t="s">
        <v>26</v>
      </c>
      <c r="D57" s="12">
        <f>SUM(D50:D56)</f>
        <v>856.1</v>
      </c>
      <c r="E57" s="13"/>
      <c r="F57" s="12"/>
      <c r="G57" s="13"/>
      <c r="H57" s="14"/>
      <c r="I57" s="17">
        <f>SUM(I50:I56)</f>
        <v>971.68</v>
      </c>
    </row>
    <row r="58" spans="1:9" s="15" customFormat="1" ht="14.25">
      <c r="A58" s="11" t="s">
        <v>62</v>
      </c>
      <c r="B58" s="22" t="s">
        <v>63</v>
      </c>
      <c r="C58" s="23" t="s">
        <v>39</v>
      </c>
      <c r="D58" s="12"/>
      <c r="E58" s="13"/>
      <c r="F58" s="12"/>
      <c r="G58" s="13"/>
      <c r="H58" s="14"/>
      <c r="I58" s="17">
        <f>I48+I57</f>
        <v>3521.7200000000003</v>
      </c>
    </row>
    <row r="59" spans="1:9" ht="25.5">
      <c r="A59" s="18">
        <v>6</v>
      </c>
      <c r="B59" s="19" t="s">
        <v>64</v>
      </c>
      <c r="C59" s="20" t="s">
        <v>13</v>
      </c>
      <c r="D59" s="4"/>
      <c r="E59" s="3"/>
      <c r="F59" s="4"/>
      <c r="G59" s="48">
        <v>0.95</v>
      </c>
      <c r="H59" s="6">
        <f>I58</f>
        <v>3521.7200000000003</v>
      </c>
      <c r="I59" s="4">
        <f t="shared" ref="I59:I61" si="8">ROUND(G59*H59,2)</f>
        <v>3345.63</v>
      </c>
    </row>
    <row r="60" spans="1:9" ht="25.5">
      <c r="A60" s="18">
        <v>7</v>
      </c>
      <c r="B60" s="19" t="s">
        <v>65</v>
      </c>
      <c r="C60" s="20" t="s">
        <v>13</v>
      </c>
      <c r="D60" s="4"/>
      <c r="E60" s="3"/>
      <c r="F60" s="4"/>
      <c r="G60" s="48">
        <v>0.05</v>
      </c>
      <c r="H60" s="6">
        <f>I48</f>
        <v>2550.0400000000004</v>
      </c>
      <c r="I60" s="4">
        <f t="shared" si="8"/>
        <v>127.5</v>
      </c>
    </row>
    <row r="61" spans="1:9" ht="25.5">
      <c r="A61" s="18">
        <v>8</v>
      </c>
      <c r="B61" s="19" t="s">
        <v>66</v>
      </c>
      <c r="C61" s="20" t="s">
        <v>13</v>
      </c>
      <c r="D61" s="4"/>
      <c r="E61" s="3"/>
      <c r="F61" s="4"/>
      <c r="G61" s="48">
        <v>0.05</v>
      </c>
      <c r="H61" s="6">
        <f>I57</f>
        <v>971.68</v>
      </c>
      <c r="I61" s="4">
        <f t="shared" si="8"/>
        <v>48.58</v>
      </c>
    </row>
    <row r="62" spans="1:9" ht="14.25">
      <c r="A62" s="18">
        <v>9</v>
      </c>
      <c r="B62" s="19" t="s">
        <v>67</v>
      </c>
      <c r="C62" s="20" t="s">
        <v>13</v>
      </c>
      <c r="D62" s="4"/>
      <c r="E62" s="3"/>
      <c r="F62" s="4"/>
      <c r="G62" s="3"/>
      <c r="H62" s="6"/>
      <c r="I62" s="4">
        <f>SUM(I61)</f>
        <v>48.58</v>
      </c>
    </row>
    <row r="63" spans="1:9" ht="25.5">
      <c r="A63" s="18">
        <v>10</v>
      </c>
      <c r="B63" s="25" t="s">
        <v>68</v>
      </c>
      <c r="C63" s="20" t="s">
        <v>13</v>
      </c>
      <c r="D63" s="4"/>
      <c r="E63" s="3"/>
      <c r="F63" s="4"/>
      <c r="G63" s="3"/>
      <c r="H63" s="6"/>
      <c r="I63" s="4">
        <f>SUM(I60:I61)</f>
        <v>176.07999999999998</v>
      </c>
    </row>
    <row r="64" spans="1:9" ht="25.5">
      <c r="A64" s="18">
        <v>11</v>
      </c>
      <c r="B64" s="19" t="s">
        <v>69</v>
      </c>
      <c r="C64" s="20" t="s">
        <v>13</v>
      </c>
      <c r="D64" s="4"/>
      <c r="E64" s="3"/>
      <c r="F64" s="4"/>
      <c r="G64" s="3"/>
      <c r="H64" s="6"/>
      <c r="I64" s="4">
        <f>I58</f>
        <v>3521.7200000000003</v>
      </c>
    </row>
    <row r="65" spans="1:9" ht="25.5">
      <c r="A65" s="18">
        <v>12</v>
      </c>
      <c r="B65" s="19" t="s">
        <v>54</v>
      </c>
      <c r="C65" s="20" t="s">
        <v>13</v>
      </c>
      <c r="D65" s="4"/>
      <c r="E65" s="3"/>
      <c r="F65" s="4"/>
      <c r="G65" s="3"/>
      <c r="H65" s="6"/>
      <c r="I65" s="4">
        <f>I64</f>
        <v>3521.7200000000003</v>
      </c>
    </row>
    <row r="66" spans="1:9" ht="38.25">
      <c r="A66" s="18">
        <v>13</v>
      </c>
      <c r="B66" s="19" t="s">
        <v>70</v>
      </c>
      <c r="C66" s="1" t="s">
        <v>14</v>
      </c>
      <c r="D66" s="4"/>
      <c r="E66" s="3"/>
      <c r="F66" s="4"/>
      <c r="G66" s="3"/>
      <c r="H66" s="6"/>
      <c r="I66" s="4"/>
    </row>
    <row r="67" spans="1:9" ht="14.25">
      <c r="A67" s="1"/>
      <c r="B67" s="2" t="s">
        <v>16</v>
      </c>
      <c r="C67" s="1" t="s">
        <v>14</v>
      </c>
      <c r="D67" s="4">
        <v>107</v>
      </c>
      <c r="E67" s="4"/>
      <c r="F67" s="4">
        <v>2.66</v>
      </c>
      <c r="G67" s="3">
        <v>2</v>
      </c>
      <c r="H67" s="4">
        <f t="shared" ref="H67:H73" si="9">ROUND(D67*F67,2)</f>
        <v>284.62</v>
      </c>
      <c r="I67" s="4">
        <f t="shared" ref="I67:I73" si="10">ROUND(G67*H67,2)</f>
        <v>569.24</v>
      </c>
    </row>
    <row r="68" spans="1:9" ht="14.25">
      <c r="A68" s="1"/>
      <c r="B68" s="2" t="s">
        <v>17</v>
      </c>
      <c r="C68" s="1" t="s">
        <v>14</v>
      </c>
      <c r="D68" s="4">
        <v>103.8</v>
      </c>
      <c r="E68" s="4"/>
      <c r="F68" s="4">
        <v>2.64</v>
      </c>
      <c r="G68" s="3">
        <v>2</v>
      </c>
      <c r="H68" s="4">
        <f t="shared" si="9"/>
        <v>274.02999999999997</v>
      </c>
      <c r="I68" s="4">
        <f t="shared" si="10"/>
        <v>548.05999999999995</v>
      </c>
    </row>
    <row r="69" spans="1:9" ht="14.25">
      <c r="A69" s="1"/>
      <c r="B69" s="2" t="s">
        <v>18</v>
      </c>
      <c r="C69" s="1" t="s">
        <v>14</v>
      </c>
      <c r="D69" s="4">
        <v>108</v>
      </c>
      <c r="E69" s="4"/>
      <c r="F69" s="4">
        <v>2.69</v>
      </c>
      <c r="G69" s="3">
        <v>2</v>
      </c>
      <c r="H69" s="4">
        <f t="shared" si="9"/>
        <v>290.52</v>
      </c>
      <c r="I69" s="4">
        <f t="shared" si="10"/>
        <v>581.04</v>
      </c>
    </row>
    <row r="70" spans="1:9" ht="14.25">
      <c r="A70" s="1"/>
      <c r="B70" s="2" t="s">
        <v>19</v>
      </c>
      <c r="C70" s="1" t="s">
        <v>14</v>
      </c>
      <c r="D70" s="4">
        <v>90.300000000000011</v>
      </c>
      <c r="E70" s="4"/>
      <c r="F70" s="4">
        <v>3.43</v>
      </c>
      <c r="G70" s="3">
        <v>2</v>
      </c>
      <c r="H70" s="4">
        <f t="shared" si="9"/>
        <v>309.73</v>
      </c>
      <c r="I70" s="4">
        <f t="shared" si="10"/>
        <v>619.46</v>
      </c>
    </row>
    <row r="71" spans="1:9" ht="14.25">
      <c r="A71" s="1"/>
      <c r="B71" s="2" t="s">
        <v>20</v>
      </c>
      <c r="C71" s="1" t="s">
        <v>14</v>
      </c>
      <c r="D71" s="4">
        <v>26</v>
      </c>
      <c r="E71" s="4"/>
      <c r="F71" s="4">
        <v>2.4300000000000002</v>
      </c>
      <c r="G71" s="3">
        <v>2</v>
      </c>
      <c r="H71" s="4">
        <f t="shared" si="9"/>
        <v>63.18</v>
      </c>
      <c r="I71" s="4">
        <f t="shared" si="10"/>
        <v>126.36</v>
      </c>
    </row>
    <row r="72" spans="1:9" ht="14.25">
      <c r="A72" s="1"/>
      <c r="B72" s="2" t="s">
        <v>21</v>
      </c>
      <c r="C72" s="1" t="s">
        <v>14</v>
      </c>
      <c r="D72" s="4">
        <v>395</v>
      </c>
      <c r="E72" s="4"/>
      <c r="F72" s="4">
        <v>2.72</v>
      </c>
      <c r="G72" s="3">
        <v>2</v>
      </c>
      <c r="H72" s="4">
        <f t="shared" si="9"/>
        <v>1074.4000000000001</v>
      </c>
      <c r="I72" s="4">
        <f t="shared" si="10"/>
        <v>2148.8000000000002</v>
      </c>
    </row>
    <row r="73" spans="1:9" ht="14.25">
      <c r="A73" s="1"/>
      <c r="B73" s="2" t="s">
        <v>22</v>
      </c>
      <c r="C73" s="1" t="s">
        <v>14</v>
      </c>
      <c r="D73" s="4">
        <v>26</v>
      </c>
      <c r="E73" s="4"/>
      <c r="F73" s="4">
        <v>2.5099999999999998</v>
      </c>
      <c r="G73" s="3">
        <v>2</v>
      </c>
      <c r="H73" s="4">
        <f t="shared" si="9"/>
        <v>65.260000000000005</v>
      </c>
      <c r="I73" s="4">
        <f t="shared" si="10"/>
        <v>130.52000000000001</v>
      </c>
    </row>
    <row r="74" spans="1:9" ht="14.25">
      <c r="A74" s="1"/>
      <c r="B74" s="2" t="s">
        <v>12</v>
      </c>
      <c r="C74" s="1" t="s">
        <v>14</v>
      </c>
      <c r="D74" s="4">
        <f>SUM(D67:D73)</f>
        <v>856.1</v>
      </c>
      <c r="E74" s="3"/>
      <c r="F74" s="4"/>
      <c r="G74" s="3"/>
      <c r="H74" s="6"/>
      <c r="I74" s="7">
        <f>SUM(I67:I73)</f>
        <v>4723.4800000000014</v>
      </c>
    </row>
    <row r="75" spans="1:9" ht="38.25">
      <c r="A75" s="18">
        <v>14</v>
      </c>
      <c r="B75" s="25" t="s">
        <v>71</v>
      </c>
      <c r="C75" s="20" t="s">
        <v>13</v>
      </c>
      <c r="D75" s="4"/>
      <c r="E75" s="3"/>
      <c r="F75" s="4"/>
      <c r="G75" s="3"/>
      <c r="H75" s="6"/>
      <c r="I75" s="4"/>
    </row>
    <row r="76" spans="1:9" ht="14.25">
      <c r="A76" s="1"/>
      <c r="B76" s="2" t="s">
        <v>16</v>
      </c>
      <c r="C76" s="1" t="s">
        <v>13</v>
      </c>
      <c r="D76" s="4">
        <v>107</v>
      </c>
      <c r="E76" s="4">
        <v>1.6</v>
      </c>
      <c r="F76" s="4">
        <v>1.07</v>
      </c>
      <c r="G76" s="3">
        <v>1</v>
      </c>
      <c r="H76" s="4">
        <f t="shared" ref="H76:H82" si="11">ROUND(D76*E76*F76,2)</f>
        <v>183.18</v>
      </c>
      <c r="I76" s="4">
        <f t="shared" ref="I76:I82" si="12">ROUND(G76*H76,2)</f>
        <v>183.18</v>
      </c>
    </row>
    <row r="77" spans="1:9" ht="14.25">
      <c r="A77" s="1"/>
      <c r="B77" s="2" t="s">
        <v>17</v>
      </c>
      <c r="C77" s="1" t="s">
        <v>13</v>
      </c>
      <c r="D77" s="4">
        <v>103.8</v>
      </c>
      <c r="E77" s="4">
        <v>1.8</v>
      </c>
      <c r="F77" s="4">
        <v>1.19</v>
      </c>
      <c r="G77" s="3">
        <v>1</v>
      </c>
      <c r="H77" s="4">
        <f t="shared" si="11"/>
        <v>222.34</v>
      </c>
      <c r="I77" s="4">
        <f t="shared" si="12"/>
        <v>222.34</v>
      </c>
    </row>
    <row r="78" spans="1:9" ht="14.25">
      <c r="A78" s="1"/>
      <c r="B78" s="2" t="s">
        <v>18</v>
      </c>
      <c r="C78" s="1" t="s">
        <v>13</v>
      </c>
      <c r="D78" s="4">
        <v>108</v>
      </c>
      <c r="E78" s="4">
        <v>2.15</v>
      </c>
      <c r="F78" s="4">
        <v>1.43</v>
      </c>
      <c r="G78" s="3">
        <v>1</v>
      </c>
      <c r="H78" s="4">
        <f t="shared" si="11"/>
        <v>332.05</v>
      </c>
      <c r="I78" s="4">
        <f t="shared" si="12"/>
        <v>332.05</v>
      </c>
    </row>
    <row r="79" spans="1:9" ht="14.25">
      <c r="A79" s="1"/>
      <c r="B79" s="2" t="s">
        <v>19</v>
      </c>
      <c r="C79" s="1" t="s">
        <v>13</v>
      </c>
      <c r="D79" s="4">
        <v>90.300000000000011</v>
      </c>
      <c r="E79" s="4">
        <v>1.6</v>
      </c>
      <c r="F79" s="4">
        <v>1.07</v>
      </c>
      <c r="G79" s="3">
        <v>1</v>
      </c>
      <c r="H79" s="4">
        <f t="shared" si="11"/>
        <v>154.59</v>
      </c>
      <c r="I79" s="4">
        <f t="shared" si="12"/>
        <v>154.59</v>
      </c>
    </row>
    <row r="80" spans="1:9" ht="14.25">
      <c r="A80" s="1"/>
      <c r="B80" s="2" t="s">
        <v>20</v>
      </c>
      <c r="C80" s="1" t="s">
        <v>13</v>
      </c>
      <c r="D80" s="4">
        <v>26</v>
      </c>
      <c r="E80" s="4">
        <v>1.35</v>
      </c>
      <c r="F80" s="4">
        <v>0.96</v>
      </c>
      <c r="G80" s="3">
        <v>1</v>
      </c>
      <c r="H80" s="4">
        <f t="shared" si="11"/>
        <v>33.700000000000003</v>
      </c>
      <c r="I80" s="4">
        <f t="shared" si="12"/>
        <v>33.700000000000003</v>
      </c>
    </row>
    <row r="81" spans="1:9" ht="14.25">
      <c r="A81" s="1"/>
      <c r="B81" s="2" t="s">
        <v>21</v>
      </c>
      <c r="C81" s="1" t="s">
        <v>13</v>
      </c>
      <c r="D81" s="4">
        <v>395</v>
      </c>
      <c r="E81" s="4">
        <v>1.2</v>
      </c>
      <c r="F81" s="4">
        <v>0.82000000000000006</v>
      </c>
      <c r="G81" s="3">
        <v>1</v>
      </c>
      <c r="H81" s="4">
        <f t="shared" si="11"/>
        <v>388.68</v>
      </c>
      <c r="I81" s="4">
        <f t="shared" si="12"/>
        <v>388.68</v>
      </c>
    </row>
    <row r="82" spans="1:9" ht="14.25">
      <c r="A82" s="1"/>
      <c r="B82" s="2" t="s">
        <v>22</v>
      </c>
      <c r="C82" s="1" t="s">
        <v>13</v>
      </c>
      <c r="D82" s="4">
        <v>26</v>
      </c>
      <c r="E82" s="4">
        <v>1.2</v>
      </c>
      <c r="F82" s="4">
        <v>0.82000000000000006</v>
      </c>
      <c r="G82" s="3">
        <v>1</v>
      </c>
      <c r="H82" s="4">
        <f t="shared" si="11"/>
        <v>25.58</v>
      </c>
      <c r="I82" s="4">
        <f t="shared" si="12"/>
        <v>25.58</v>
      </c>
    </row>
    <row r="83" spans="1:9">
      <c r="A83" s="1"/>
      <c r="B83" s="2" t="s">
        <v>72</v>
      </c>
      <c r="C83" s="1"/>
      <c r="D83" s="4"/>
      <c r="E83" s="4"/>
      <c r="F83" s="4"/>
      <c r="G83" s="3"/>
      <c r="H83" s="4"/>
      <c r="I83" s="4"/>
    </row>
    <row r="84" spans="1:9" ht="14.25">
      <c r="A84" s="1"/>
      <c r="B84" s="2" t="s">
        <v>19</v>
      </c>
      <c r="C84" s="1" t="s">
        <v>13</v>
      </c>
      <c r="D84" s="4">
        <v>90.300000000000011</v>
      </c>
      <c r="E84" s="4">
        <v>1.6</v>
      </c>
      <c r="F84" s="4">
        <v>0.4</v>
      </c>
      <c r="G84" s="3">
        <v>1</v>
      </c>
      <c r="H84" s="4">
        <f t="shared" ref="H84:H85" si="13">ROUND(D84*E84*F84,2)</f>
        <v>57.79</v>
      </c>
      <c r="I84" s="4">
        <f t="shared" ref="I84:I85" si="14">ROUND(G84*H84,2)</f>
        <v>57.79</v>
      </c>
    </row>
    <row r="85" spans="1:9" ht="14.25">
      <c r="A85" s="1"/>
      <c r="B85" s="2" t="s">
        <v>73</v>
      </c>
      <c r="C85" s="1" t="s">
        <v>13</v>
      </c>
      <c r="D85" s="4">
        <v>186</v>
      </c>
      <c r="E85" s="4">
        <v>1.2</v>
      </c>
      <c r="F85" s="4">
        <v>0.11</v>
      </c>
      <c r="G85" s="3">
        <v>1</v>
      </c>
      <c r="H85" s="4">
        <f t="shared" si="13"/>
        <v>24.55</v>
      </c>
      <c r="I85" s="4">
        <f t="shared" si="14"/>
        <v>24.55</v>
      </c>
    </row>
    <row r="86" spans="1:9">
      <c r="A86" s="1"/>
      <c r="B86" s="2" t="s">
        <v>74</v>
      </c>
      <c r="C86" s="1"/>
      <c r="D86" s="4"/>
      <c r="E86" s="4"/>
      <c r="F86" s="4"/>
      <c r="G86" s="3"/>
      <c r="H86" s="4"/>
      <c r="I86" s="4"/>
    </row>
    <row r="87" spans="1:9" ht="14.25">
      <c r="A87" s="1"/>
      <c r="B87" s="2" t="s">
        <v>16</v>
      </c>
      <c r="C87" s="1" t="s">
        <v>13</v>
      </c>
      <c r="D87" s="4">
        <v>107</v>
      </c>
      <c r="E87" s="4">
        <v>3.14</v>
      </c>
      <c r="F87" s="49">
        <f>0.57*0.57/4</f>
        <v>8.1224999999999992E-2</v>
      </c>
      <c r="G87" s="3">
        <v>-1</v>
      </c>
      <c r="H87" s="4">
        <f t="shared" ref="H87:H93" si="15">ROUND(D87*E87*F87,2)</f>
        <v>27.29</v>
      </c>
      <c r="I87" s="4">
        <f t="shared" ref="I87:I93" si="16">ROUND(G87*H87,2)</f>
        <v>-27.29</v>
      </c>
    </row>
    <row r="88" spans="1:9" ht="14.25">
      <c r="A88" s="1"/>
      <c r="B88" s="2" t="s">
        <v>17</v>
      </c>
      <c r="C88" s="1" t="s">
        <v>13</v>
      </c>
      <c r="D88" s="4">
        <v>103.8</v>
      </c>
      <c r="E88" s="4">
        <v>3.14</v>
      </c>
      <c r="F88" s="49">
        <f>0.69*0.69/4</f>
        <v>0.11902499999999998</v>
      </c>
      <c r="G88" s="3">
        <v>-1</v>
      </c>
      <c r="H88" s="4">
        <f t="shared" si="15"/>
        <v>38.79</v>
      </c>
      <c r="I88" s="4">
        <f t="shared" si="16"/>
        <v>-38.79</v>
      </c>
    </row>
    <row r="89" spans="1:9" ht="14.25">
      <c r="A89" s="1"/>
      <c r="B89" s="2" t="s">
        <v>18</v>
      </c>
      <c r="C89" s="1" t="s">
        <v>13</v>
      </c>
      <c r="D89" s="4">
        <v>108</v>
      </c>
      <c r="E89" s="4">
        <v>3.14</v>
      </c>
      <c r="F89" s="49">
        <f>0.93*0.93/4</f>
        <v>0.21622500000000003</v>
      </c>
      <c r="G89" s="3">
        <v>-1</v>
      </c>
      <c r="H89" s="4">
        <f t="shared" si="15"/>
        <v>73.33</v>
      </c>
      <c r="I89" s="4">
        <f t="shared" si="16"/>
        <v>-73.33</v>
      </c>
    </row>
    <row r="90" spans="1:9" ht="14.25">
      <c r="A90" s="1"/>
      <c r="B90" s="2" t="s">
        <v>19</v>
      </c>
      <c r="C90" s="1" t="s">
        <v>13</v>
      </c>
      <c r="D90" s="4">
        <v>90.300000000000011</v>
      </c>
      <c r="E90" s="4">
        <v>3.14</v>
      </c>
      <c r="F90" s="49">
        <f>0.57*0.57/4</f>
        <v>8.1224999999999992E-2</v>
      </c>
      <c r="G90" s="3">
        <v>-1</v>
      </c>
      <c r="H90" s="4">
        <f t="shared" si="15"/>
        <v>23.03</v>
      </c>
      <c r="I90" s="4">
        <f t="shared" si="16"/>
        <v>-23.03</v>
      </c>
    </row>
    <row r="91" spans="1:9" ht="14.25">
      <c r="A91" s="1"/>
      <c r="B91" s="2" t="s">
        <v>20</v>
      </c>
      <c r="C91" s="1" t="s">
        <v>13</v>
      </c>
      <c r="D91" s="4">
        <v>26</v>
      </c>
      <c r="E91" s="4">
        <v>3.14</v>
      </c>
      <c r="F91" s="49">
        <f>0.46*0.46/4</f>
        <v>5.2900000000000003E-2</v>
      </c>
      <c r="G91" s="3">
        <v>-1</v>
      </c>
      <c r="H91" s="4">
        <f t="shared" si="15"/>
        <v>4.32</v>
      </c>
      <c r="I91" s="4">
        <f t="shared" si="16"/>
        <v>-4.32</v>
      </c>
    </row>
    <row r="92" spans="1:9" ht="14.25">
      <c r="A92" s="1"/>
      <c r="B92" s="2" t="s">
        <v>21</v>
      </c>
      <c r="C92" s="1" t="s">
        <v>13</v>
      </c>
      <c r="D92" s="4">
        <v>395</v>
      </c>
      <c r="E92" s="4">
        <v>3.14</v>
      </c>
      <c r="F92" s="49">
        <f t="shared" ref="F92:F93" si="17">0.315*0.315/4</f>
        <v>2.4806250000000002E-2</v>
      </c>
      <c r="G92" s="3">
        <v>-1</v>
      </c>
      <c r="H92" s="4">
        <f t="shared" si="15"/>
        <v>30.77</v>
      </c>
      <c r="I92" s="4">
        <f t="shared" si="16"/>
        <v>-30.77</v>
      </c>
    </row>
    <row r="93" spans="1:9" ht="14.25">
      <c r="A93" s="1"/>
      <c r="B93" s="2" t="s">
        <v>22</v>
      </c>
      <c r="C93" s="1" t="s">
        <v>13</v>
      </c>
      <c r="D93" s="4">
        <v>26</v>
      </c>
      <c r="E93" s="4">
        <v>3.14</v>
      </c>
      <c r="F93" s="49">
        <f t="shared" si="17"/>
        <v>2.4806250000000002E-2</v>
      </c>
      <c r="G93" s="3">
        <v>-1</v>
      </c>
      <c r="H93" s="4">
        <f t="shared" si="15"/>
        <v>2.0299999999999998</v>
      </c>
      <c r="I93" s="4">
        <f t="shared" si="16"/>
        <v>-2.0299999999999998</v>
      </c>
    </row>
    <row r="94" spans="1:9" ht="14.25">
      <c r="A94" s="1"/>
      <c r="B94" s="2" t="s">
        <v>12</v>
      </c>
      <c r="C94" s="1" t="s">
        <v>13</v>
      </c>
      <c r="D94" s="4"/>
      <c r="E94" s="3"/>
      <c r="F94" s="4"/>
      <c r="G94" s="3"/>
      <c r="H94" s="6"/>
      <c r="I94" s="7">
        <f>SUM(I76:I93)</f>
        <v>1222.9000000000001</v>
      </c>
    </row>
    <row r="95" spans="1:9" ht="38.25">
      <c r="A95" s="18">
        <v>15</v>
      </c>
      <c r="B95" s="19" t="s">
        <v>75</v>
      </c>
      <c r="C95" s="20" t="s">
        <v>13</v>
      </c>
      <c r="D95" s="4"/>
      <c r="E95" s="3"/>
      <c r="F95" s="4"/>
      <c r="G95" s="3"/>
      <c r="H95" s="6"/>
      <c r="I95" s="4">
        <f>I94</f>
        <v>1222.9000000000001</v>
      </c>
    </row>
    <row r="96" spans="1:9" ht="25.5">
      <c r="A96" s="18">
        <v>16</v>
      </c>
      <c r="B96" s="27" t="s">
        <v>76</v>
      </c>
      <c r="C96" s="1" t="s">
        <v>77</v>
      </c>
      <c r="D96" s="4"/>
      <c r="E96" s="3"/>
      <c r="F96" s="4"/>
      <c r="G96" s="3"/>
      <c r="H96" s="6"/>
      <c r="I96" s="4"/>
    </row>
    <row r="97" spans="1:9" ht="14.25">
      <c r="A97" s="1"/>
      <c r="B97" s="2" t="s">
        <v>16</v>
      </c>
      <c r="C97" s="1" t="s">
        <v>13</v>
      </c>
      <c r="D97" s="4">
        <v>107</v>
      </c>
      <c r="E97" s="4">
        <v>1.6</v>
      </c>
      <c r="F97" s="4">
        <v>0.2</v>
      </c>
      <c r="G97" s="3">
        <v>1</v>
      </c>
      <c r="H97" s="4">
        <f t="shared" ref="H97:H103" si="18">ROUND(D97*E97*F97,2)</f>
        <v>34.24</v>
      </c>
      <c r="I97" s="4">
        <f t="shared" ref="I97:I103" si="19">ROUND(G97*H97,2)</f>
        <v>34.24</v>
      </c>
    </row>
    <row r="98" spans="1:9" ht="14.25">
      <c r="A98" s="1"/>
      <c r="B98" s="2" t="s">
        <v>17</v>
      </c>
      <c r="C98" s="1" t="s">
        <v>13</v>
      </c>
      <c r="D98" s="4">
        <v>103.8</v>
      </c>
      <c r="E98" s="4">
        <v>1.8</v>
      </c>
      <c r="F98" s="4">
        <v>0.2</v>
      </c>
      <c r="G98" s="3">
        <v>1</v>
      </c>
      <c r="H98" s="4">
        <f t="shared" si="18"/>
        <v>37.369999999999997</v>
      </c>
      <c r="I98" s="4">
        <f t="shared" si="19"/>
        <v>37.369999999999997</v>
      </c>
    </row>
    <row r="99" spans="1:9" ht="14.25">
      <c r="A99" s="1"/>
      <c r="B99" s="2" t="s">
        <v>18</v>
      </c>
      <c r="C99" s="1" t="s">
        <v>13</v>
      </c>
      <c r="D99" s="4">
        <v>108</v>
      </c>
      <c r="E99" s="4">
        <v>2.15</v>
      </c>
      <c r="F99" s="4">
        <v>0.2</v>
      </c>
      <c r="G99" s="3">
        <v>1</v>
      </c>
      <c r="H99" s="4">
        <f t="shared" si="18"/>
        <v>46.44</v>
      </c>
      <c r="I99" s="4">
        <f t="shared" si="19"/>
        <v>46.44</v>
      </c>
    </row>
    <row r="100" spans="1:9" ht="14.25">
      <c r="A100" s="1"/>
      <c r="B100" s="2" t="s">
        <v>19</v>
      </c>
      <c r="C100" s="1" t="s">
        <v>13</v>
      </c>
      <c r="D100" s="4">
        <v>90.300000000000011</v>
      </c>
      <c r="E100" s="4">
        <v>1.6</v>
      </c>
      <c r="F100" s="4">
        <v>0.2</v>
      </c>
      <c r="G100" s="3">
        <v>1</v>
      </c>
      <c r="H100" s="4">
        <f t="shared" si="18"/>
        <v>28.9</v>
      </c>
      <c r="I100" s="4">
        <f t="shared" si="19"/>
        <v>28.9</v>
      </c>
    </row>
    <row r="101" spans="1:9" ht="14.25">
      <c r="A101" s="1"/>
      <c r="B101" s="2" t="s">
        <v>20</v>
      </c>
      <c r="C101" s="1" t="s">
        <v>13</v>
      </c>
      <c r="D101" s="4">
        <v>26</v>
      </c>
      <c r="E101" s="4">
        <v>1.35</v>
      </c>
      <c r="F101" s="4">
        <v>0.2</v>
      </c>
      <c r="G101" s="3">
        <v>1</v>
      </c>
      <c r="H101" s="4">
        <f t="shared" si="18"/>
        <v>7.02</v>
      </c>
      <c r="I101" s="4">
        <f t="shared" si="19"/>
        <v>7.02</v>
      </c>
    </row>
    <row r="102" spans="1:9" ht="14.25">
      <c r="A102" s="1"/>
      <c r="B102" s="2" t="s">
        <v>21</v>
      </c>
      <c r="C102" s="1" t="s">
        <v>13</v>
      </c>
      <c r="D102" s="4">
        <v>395</v>
      </c>
      <c r="E102" s="4">
        <v>1.2</v>
      </c>
      <c r="F102" s="4">
        <v>0.2</v>
      </c>
      <c r="G102" s="3">
        <v>1</v>
      </c>
      <c r="H102" s="4">
        <f t="shared" si="18"/>
        <v>94.8</v>
      </c>
      <c r="I102" s="4">
        <f t="shared" si="19"/>
        <v>94.8</v>
      </c>
    </row>
    <row r="103" spans="1:9" ht="14.25">
      <c r="A103" s="1"/>
      <c r="B103" s="2" t="s">
        <v>22</v>
      </c>
      <c r="C103" s="1" t="s">
        <v>13</v>
      </c>
      <c r="D103" s="4">
        <v>26</v>
      </c>
      <c r="E103" s="4">
        <v>1.2</v>
      </c>
      <c r="F103" s="4">
        <v>0.2</v>
      </c>
      <c r="G103" s="3">
        <v>1</v>
      </c>
      <c r="H103" s="4">
        <f t="shared" si="18"/>
        <v>6.24</v>
      </c>
      <c r="I103" s="4">
        <f t="shared" si="19"/>
        <v>6.24</v>
      </c>
    </row>
    <row r="104" spans="1:9" ht="14.25">
      <c r="A104" s="1"/>
      <c r="B104" s="2" t="s">
        <v>12</v>
      </c>
      <c r="C104" s="1" t="s">
        <v>13</v>
      </c>
      <c r="D104" s="4"/>
      <c r="E104" s="3"/>
      <c r="F104" s="4"/>
      <c r="G104" s="3"/>
      <c r="H104" s="6"/>
      <c r="I104" s="7">
        <f>SUM(I97:I103)</f>
        <v>255.01</v>
      </c>
    </row>
    <row r="105" spans="1:9" ht="25.5">
      <c r="A105" s="18">
        <v>17</v>
      </c>
      <c r="B105" s="19" t="s">
        <v>78</v>
      </c>
      <c r="C105" s="20" t="s">
        <v>79</v>
      </c>
      <c r="D105" s="4"/>
      <c r="E105" s="3"/>
      <c r="F105" s="4"/>
      <c r="G105" s="3"/>
      <c r="H105" s="6"/>
      <c r="I105" s="4"/>
    </row>
    <row r="106" spans="1:9" ht="14.25">
      <c r="A106" s="1"/>
      <c r="B106" s="2" t="s">
        <v>16</v>
      </c>
      <c r="C106" s="1" t="s">
        <v>13</v>
      </c>
      <c r="D106" s="4">
        <v>107</v>
      </c>
      <c r="E106" s="4">
        <v>1.6</v>
      </c>
      <c r="F106" s="4">
        <v>0.87</v>
      </c>
      <c r="G106" s="3">
        <v>1</v>
      </c>
      <c r="H106" s="4">
        <f t="shared" ref="H106:H112" si="20">ROUND(D106*E106*F106,2)</f>
        <v>148.94</v>
      </c>
      <c r="I106" s="4">
        <f t="shared" ref="I106:I112" si="21">ROUND(G106*H106,2)</f>
        <v>148.94</v>
      </c>
    </row>
    <row r="107" spans="1:9" ht="14.25">
      <c r="A107" s="1"/>
      <c r="B107" s="2" t="s">
        <v>17</v>
      </c>
      <c r="C107" s="1" t="s">
        <v>13</v>
      </c>
      <c r="D107" s="4">
        <v>103.8</v>
      </c>
      <c r="E107" s="4">
        <v>1.8</v>
      </c>
      <c r="F107" s="4">
        <v>0.99</v>
      </c>
      <c r="G107" s="3">
        <v>1</v>
      </c>
      <c r="H107" s="4">
        <f t="shared" si="20"/>
        <v>184.97</v>
      </c>
      <c r="I107" s="4">
        <f t="shared" si="21"/>
        <v>184.97</v>
      </c>
    </row>
    <row r="108" spans="1:9" ht="14.25">
      <c r="A108" s="1"/>
      <c r="B108" s="2" t="s">
        <v>18</v>
      </c>
      <c r="C108" s="1" t="s">
        <v>13</v>
      </c>
      <c r="D108" s="4">
        <v>108</v>
      </c>
      <c r="E108" s="4">
        <v>2.15</v>
      </c>
      <c r="F108" s="4">
        <v>1.23</v>
      </c>
      <c r="G108" s="3">
        <v>1</v>
      </c>
      <c r="H108" s="4">
        <f t="shared" si="20"/>
        <v>285.61</v>
      </c>
      <c r="I108" s="4">
        <f t="shared" si="21"/>
        <v>285.61</v>
      </c>
    </row>
    <row r="109" spans="1:9" ht="14.25">
      <c r="A109" s="1"/>
      <c r="B109" s="2" t="s">
        <v>19</v>
      </c>
      <c r="C109" s="1" t="s">
        <v>13</v>
      </c>
      <c r="D109" s="4">
        <v>90.300000000000011</v>
      </c>
      <c r="E109" s="4">
        <v>1.6</v>
      </c>
      <c r="F109" s="4">
        <v>0.87</v>
      </c>
      <c r="G109" s="3">
        <v>1</v>
      </c>
      <c r="H109" s="4">
        <f t="shared" si="20"/>
        <v>125.7</v>
      </c>
      <c r="I109" s="4">
        <f t="shared" si="21"/>
        <v>125.7</v>
      </c>
    </row>
    <row r="110" spans="1:9" ht="14.25">
      <c r="A110" s="1"/>
      <c r="B110" s="2" t="s">
        <v>20</v>
      </c>
      <c r="C110" s="1" t="s">
        <v>13</v>
      </c>
      <c r="D110" s="4">
        <v>26</v>
      </c>
      <c r="E110" s="4">
        <v>1.35</v>
      </c>
      <c r="F110" s="4">
        <v>0.76</v>
      </c>
      <c r="G110" s="3">
        <v>1</v>
      </c>
      <c r="H110" s="4">
        <f t="shared" si="20"/>
        <v>26.68</v>
      </c>
      <c r="I110" s="4">
        <f t="shared" si="21"/>
        <v>26.68</v>
      </c>
    </row>
    <row r="111" spans="1:9" ht="14.25">
      <c r="A111" s="1"/>
      <c r="B111" s="2" t="s">
        <v>21</v>
      </c>
      <c r="C111" s="1" t="s">
        <v>13</v>
      </c>
      <c r="D111" s="4">
        <v>395</v>
      </c>
      <c r="E111" s="4">
        <v>1.2</v>
      </c>
      <c r="F111" s="4">
        <v>0.62</v>
      </c>
      <c r="G111" s="3">
        <v>1</v>
      </c>
      <c r="H111" s="4">
        <f t="shared" si="20"/>
        <v>293.88</v>
      </c>
      <c r="I111" s="4">
        <f t="shared" si="21"/>
        <v>293.88</v>
      </c>
    </row>
    <row r="112" spans="1:9" ht="14.25">
      <c r="A112" s="1"/>
      <c r="B112" s="2" t="s">
        <v>22</v>
      </c>
      <c r="C112" s="1" t="s">
        <v>13</v>
      </c>
      <c r="D112" s="4">
        <v>26</v>
      </c>
      <c r="E112" s="4">
        <v>1.2</v>
      </c>
      <c r="F112" s="4">
        <v>0.62</v>
      </c>
      <c r="G112" s="3">
        <v>1</v>
      </c>
      <c r="H112" s="4">
        <f t="shared" si="20"/>
        <v>19.34</v>
      </c>
      <c r="I112" s="4">
        <f t="shared" si="21"/>
        <v>19.34</v>
      </c>
    </row>
    <row r="113" spans="1:9">
      <c r="A113" s="1"/>
      <c r="B113" s="2" t="s">
        <v>72</v>
      </c>
      <c r="C113" s="1"/>
      <c r="D113" s="4"/>
      <c r="E113" s="4"/>
      <c r="F113" s="4"/>
      <c r="G113" s="3"/>
      <c r="H113" s="4"/>
      <c r="I113" s="4"/>
    </row>
    <row r="114" spans="1:9" ht="14.25">
      <c r="A114" s="1"/>
      <c r="B114" s="2" t="s">
        <v>19</v>
      </c>
      <c r="C114" s="1" t="s">
        <v>13</v>
      </c>
      <c r="D114" s="4">
        <v>90.300000000000011</v>
      </c>
      <c r="E114" s="4">
        <v>1.6</v>
      </c>
      <c r="F114" s="4">
        <v>0.4</v>
      </c>
      <c r="G114" s="3">
        <v>1</v>
      </c>
      <c r="H114" s="4">
        <f t="shared" ref="H114:H115" si="22">ROUND(D114*E114*F114,2)</f>
        <v>57.79</v>
      </c>
      <c r="I114" s="4">
        <f t="shared" ref="I114:I115" si="23">ROUND(G114*H114,2)</f>
        <v>57.79</v>
      </c>
    </row>
    <row r="115" spans="1:9" ht="14.25">
      <c r="A115" s="1"/>
      <c r="B115" s="2" t="s">
        <v>73</v>
      </c>
      <c r="C115" s="1" t="s">
        <v>13</v>
      </c>
      <c r="D115" s="4">
        <v>186</v>
      </c>
      <c r="E115" s="4">
        <v>1.2</v>
      </c>
      <c r="F115" s="4">
        <v>0.11</v>
      </c>
      <c r="G115" s="3">
        <v>1</v>
      </c>
      <c r="H115" s="4">
        <f t="shared" si="22"/>
        <v>24.55</v>
      </c>
      <c r="I115" s="4">
        <f t="shared" si="23"/>
        <v>24.55</v>
      </c>
    </row>
    <row r="116" spans="1:9">
      <c r="A116" s="1"/>
      <c r="B116" s="2" t="s">
        <v>74</v>
      </c>
      <c r="C116" s="1"/>
      <c r="D116" s="4"/>
      <c r="E116" s="4"/>
      <c r="F116" s="4"/>
      <c r="G116" s="3"/>
      <c r="H116" s="4"/>
      <c r="I116" s="4"/>
    </row>
    <row r="117" spans="1:9" ht="14.25">
      <c r="A117" s="1"/>
      <c r="B117" s="2" t="s">
        <v>16</v>
      </c>
      <c r="C117" s="1" t="s">
        <v>13</v>
      </c>
      <c r="D117" s="4">
        <v>107</v>
      </c>
      <c r="E117" s="4">
        <v>3.14</v>
      </c>
      <c r="F117" s="49">
        <f>0.57*0.57/4</f>
        <v>8.1224999999999992E-2</v>
      </c>
      <c r="G117" s="3">
        <v>-1</v>
      </c>
      <c r="H117" s="4">
        <f t="shared" ref="H117:H123" si="24">ROUND(D117*E117*F117,2)</f>
        <v>27.29</v>
      </c>
      <c r="I117" s="4">
        <f t="shared" ref="I117:I123" si="25">ROUND(G117*H117,2)</f>
        <v>-27.29</v>
      </c>
    </row>
    <row r="118" spans="1:9" ht="14.25">
      <c r="A118" s="1"/>
      <c r="B118" s="2" t="s">
        <v>17</v>
      </c>
      <c r="C118" s="1" t="s">
        <v>13</v>
      </c>
      <c r="D118" s="4">
        <v>103.8</v>
      </c>
      <c r="E118" s="4">
        <v>3.14</v>
      </c>
      <c r="F118" s="49">
        <f>0.69*0.69/4</f>
        <v>0.11902499999999998</v>
      </c>
      <c r="G118" s="3">
        <v>-1</v>
      </c>
      <c r="H118" s="4">
        <f t="shared" si="24"/>
        <v>38.79</v>
      </c>
      <c r="I118" s="4">
        <f t="shared" si="25"/>
        <v>-38.79</v>
      </c>
    </row>
    <row r="119" spans="1:9" ht="14.25">
      <c r="A119" s="1"/>
      <c r="B119" s="2" t="s">
        <v>18</v>
      </c>
      <c r="C119" s="1" t="s">
        <v>13</v>
      </c>
      <c r="D119" s="4">
        <v>108</v>
      </c>
      <c r="E119" s="4">
        <v>3.14</v>
      </c>
      <c r="F119" s="49">
        <f>0.93*0.93/4</f>
        <v>0.21622500000000003</v>
      </c>
      <c r="G119" s="3">
        <v>-1</v>
      </c>
      <c r="H119" s="4">
        <f t="shared" si="24"/>
        <v>73.33</v>
      </c>
      <c r="I119" s="4">
        <f t="shared" si="25"/>
        <v>-73.33</v>
      </c>
    </row>
    <row r="120" spans="1:9" ht="14.25">
      <c r="A120" s="1"/>
      <c r="B120" s="2" t="s">
        <v>19</v>
      </c>
      <c r="C120" s="1" t="s">
        <v>13</v>
      </c>
      <c r="D120" s="4">
        <v>90.300000000000011</v>
      </c>
      <c r="E120" s="4">
        <v>3.14</v>
      </c>
      <c r="F120" s="49">
        <f>0.57*0.57/4</f>
        <v>8.1224999999999992E-2</v>
      </c>
      <c r="G120" s="3">
        <v>-1</v>
      </c>
      <c r="H120" s="4">
        <f t="shared" si="24"/>
        <v>23.03</v>
      </c>
      <c r="I120" s="4">
        <f t="shared" si="25"/>
        <v>-23.03</v>
      </c>
    </row>
    <row r="121" spans="1:9" ht="14.25">
      <c r="A121" s="1"/>
      <c r="B121" s="2" t="s">
        <v>20</v>
      </c>
      <c r="C121" s="1" t="s">
        <v>13</v>
      </c>
      <c r="D121" s="4">
        <v>26</v>
      </c>
      <c r="E121" s="4">
        <v>3.14</v>
      </c>
      <c r="F121" s="49">
        <f>0.46*0.46/4</f>
        <v>5.2900000000000003E-2</v>
      </c>
      <c r="G121" s="3">
        <v>-1</v>
      </c>
      <c r="H121" s="4">
        <f t="shared" si="24"/>
        <v>4.32</v>
      </c>
      <c r="I121" s="4">
        <f t="shared" si="25"/>
        <v>-4.32</v>
      </c>
    </row>
    <row r="122" spans="1:9" ht="14.25">
      <c r="A122" s="1"/>
      <c r="B122" s="2" t="s">
        <v>21</v>
      </c>
      <c r="C122" s="1" t="s">
        <v>13</v>
      </c>
      <c r="D122" s="4">
        <v>395</v>
      </c>
      <c r="E122" s="4">
        <v>3.14</v>
      </c>
      <c r="F122" s="49">
        <f t="shared" ref="F122:F123" si="26">0.315*0.315/4</f>
        <v>2.4806250000000002E-2</v>
      </c>
      <c r="G122" s="3">
        <v>-1</v>
      </c>
      <c r="H122" s="4">
        <f t="shared" si="24"/>
        <v>30.77</v>
      </c>
      <c r="I122" s="4">
        <f t="shared" si="25"/>
        <v>-30.77</v>
      </c>
    </row>
    <row r="123" spans="1:9" ht="14.25">
      <c r="A123" s="1"/>
      <c r="B123" s="2" t="s">
        <v>22</v>
      </c>
      <c r="C123" s="1" t="s">
        <v>13</v>
      </c>
      <c r="D123" s="4">
        <v>26</v>
      </c>
      <c r="E123" s="4">
        <v>3.14</v>
      </c>
      <c r="F123" s="49">
        <f t="shared" si="26"/>
        <v>2.4806250000000002E-2</v>
      </c>
      <c r="G123" s="3">
        <v>-1</v>
      </c>
      <c r="H123" s="4">
        <f t="shared" si="24"/>
        <v>2.0299999999999998</v>
      </c>
      <c r="I123" s="4">
        <f t="shared" si="25"/>
        <v>-2.0299999999999998</v>
      </c>
    </row>
    <row r="124" spans="1:9" ht="14.25">
      <c r="A124" s="1"/>
      <c r="B124" s="2" t="s">
        <v>12</v>
      </c>
      <c r="C124" s="1" t="s">
        <v>13</v>
      </c>
      <c r="D124" s="4"/>
      <c r="E124" s="3"/>
      <c r="F124" s="4"/>
      <c r="G124" s="3"/>
      <c r="H124" s="6"/>
      <c r="I124" s="7">
        <f>SUM(I106:I123)</f>
        <v>967.9</v>
      </c>
    </row>
    <row r="125" spans="1:9" ht="25.5">
      <c r="A125" s="18">
        <v>18</v>
      </c>
      <c r="B125" s="25" t="s">
        <v>80</v>
      </c>
      <c r="C125" s="20" t="s">
        <v>13</v>
      </c>
      <c r="D125" s="4"/>
      <c r="E125" s="3"/>
      <c r="F125" s="4"/>
      <c r="G125" s="3"/>
      <c r="H125" s="6"/>
      <c r="I125" s="4"/>
    </row>
    <row r="126" spans="1:9" ht="14.25">
      <c r="A126" s="1"/>
      <c r="B126" s="2" t="s">
        <v>16</v>
      </c>
      <c r="C126" s="1" t="s">
        <v>13</v>
      </c>
      <c r="D126" s="4">
        <v>107</v>
      </c>
      <c r="E126" s="4">
        <v>1.6</v>
      </c>
      <c r="F126" s="4">
        <v>1.5899999999999999</v>
      </c>
      <c r="G126" s="3">
        <v>1</v>
      </c>
      <c r="H126" s="4">
        <f t="shared" ref="H126:H132" si="27">ROUND(D126*E126*F126,2)</f>
        <v>272.20999999999998</v>
      </c>
      <c r="I126" s="4">
        <f t="shared" ref="I126:I132" si="28">ROUND(G126*H126,2)</f>
        <v>272.20999999999998</v>
      </c>
    </row>
    <row r="127" spans="1:9" ht="14.25">
      <c r="A127" s="1"/>
      <c r="B127" s="2" t="s">
        <v>17</v>
      </c>
      <c r="C127" s="1" t="s">
        <v>13</v>
      </c>
      <c r="D127" s="4">
        <v>103.8</v>
      </c>
      <c r="E127" s="4">
        <v>1.8</v>
      </c>
      <c r="F127" s="4">
        <v>1.45</v>
      </c>
      <c r="G127" s="3">
        <v>1</v>
      </c>
      <c r="H127" s="4">
        <f t="shared" si="27"/>
        <v>270.92</v>
      </c>
      <c r="I127" s="4">
        <f t="shared" si="28"/>
        <v>270.92</v>
      </c>
    </row>
    <row r="128" spans="1:9" ht="14.25">
      <c r="A128" s="1"/>
      <c r="B128" s="2" t="s">
        <v>18</v>
      </c>
      <c r="C128" s="1" t="s">
        <v>13</v>
      </c>
      <c r="D128" s="4">
        <v>108</v>
      </c>
      <c r="E128" s="4">
        <v>2.15</v>
      </c>
      <c r="F128" s="4">
        <v>1.2599999999999998</v>
      </c>
      <c r="G128" s="3">
        <v>1</v>
      </c>
      <c r="H128" s="4">
        <f t="shared" si="27"/>
        <v>292.57</v>
      </c>
      <c r="I128" s="4">
        <f t="shared" si="28"/>
        <v>292.57</v>
      </c>
    </row>
    <row r="129" spans="1:9" ht="14.25">
      <c r="A129" s="1"/>
      <c r="B129" s="2" t="s">
        <v>19</v>
      </c>
      <c r="C129" s="1" t="s">
        <v>13</v>
      </c>
      <c r="D129" s="4">
        <v>90.300000000000011</v>
      </c>
      <c r="E129" s="4">
        <v>1.6</v>
      </c>
      <c r="F129" s="4">
        <v>2.36</v>
      </c>
      <c r="G129" s="3">
        <v>1</v>
      </c>
      <c r="H129" s="4">
        <f t="shared" si="27"/>
        <v>340.97</v>
      </c>
      <c r="I129" s="4">
        <f t="shared" si="28"/>
        <v>340.97</v>
      </c>
    </row>
    <row r="130" spans="1:9" ht="14.25">
      <c r="A130" s="1"/>
      <c r="B130" s="2" t="s">
        <v>20</v>
      </c>
      <c r="C130" s="1" t="s">
        <v>13</v>
      </c>
      <c r="D130" s="4">
        <v>26</v>
      </c>
      <c r="E130" s="4">
        <v>1.35</v>
      </c>
      <c r="F130" s="4">
        <v>1.47</v>
      </c>
      <c r="G130" s="3">
        <v>1</v>
      </c>
      <c r="H130" s="4">
        <f t="shared" si="27"/>
        <v>51.6</v>
      </c>
      <c r="I130" s="4">
        <f t="shared" si="28"/>
        <v>51.6</v>
      </c>
    </row>
    <row r="131" spans="1:9" ht="14.25">
      <c r="A131" s="1"/>
      <c r="B131" s="2" t="s">
        <v>21</v>
      </c>
      <c r="C131" s="1" t="s">
        <v>13</v>
      </c>
      <c r="D131" s="4">
        <v>395</v>
      </c>
      <c r="E131" s="4">
        <v>1.2</v>
      </c>
      <c r="F131" s="4">
        <v>1.9</v>
      </c>
      <c r="G131" s="3">
        <v>1</v>
      </c>
      <c r="H131" s="4">
        <f t="shared" si="27"/>
        <v>900.6</v>
      </c>
      <c r="I131" s="4">
        <f t="shared" si="28"/>
        <v>900.6</v>
      </c>
    </row>
    <row r="132" spans="1:9" ht="14.25">
      <c r="A132" s="1"/>
      <c r="B132" s="2" t="s">
        <v>22</v>
      </c>
      <c r="C132" s="1" t="s">
        <v>13</v>
      </c>
      <c r="D132" s="4">
        <v>26</v>
      </c>
      <c r="E132" s="4">
        <v>1.2</v>
      </c>
      <c r="F132" s="4">
        <v>1.6899999999999995</v>
      </c>
      <c r="G132" s="3">
        <v>1</v>
      </c>
      <c r="H132" s="4">
        <f t="shared" si="27"/>
        <v>52.73</v>
      </c>
      <c r="I132" s="4">
        <f t="shared" si="28"/>
        <v>52.73</v>
      </c>
    </row>
    <row r="133" spans="1:9">
      <c r="A133" s="1"/>
      <c r="B133" s="2" t="s">
        <v>81</v>
      </c>
      <c r="C133" s="1"/>
      <c r="D133" s="4"/>
      <c r="E133" s="4"/>
      <c r="F133" s="4"/>
      <c r="G133" s="3"/>
      <c r="H133" s="4"/>
      <c r="I133" s="4"/>
    </row>
    <row r="134" spans="1:9" ht="14.25">
      <c r="A134" s="1"/>
      <c r="B134" s="2" t="s">
        <v>19</v>
      </c>
      <c r="C134" s="1" t="s">
        <v>13</v>
      </c>
      <c r="D134" s="4">
        <v>90.300000000000011</v>
      </c>
      <c r="E134" s="4">
        <v>1.6</v>
      </c>
      <c r="F134" s="4">
        <v>0.4</v>
      </c>
      <c r="G134" s="3">
        <v>-1</v>
      </c>
      <c r="H134" s="4">
        <f t="shared" ref="H134:H135" si="29">ROUND(D134*E134*F134,2)</f>
        <v>57.79</v>
      </c>
      <c r="I134" s="4">
        <f t="shared" ref="I134:I135" si="30">ROUND(G134*H134,2)</f>
        <v>-57.79</v>
      </c>
    </row>
    <row r="135" spans="1:9" ht="14.25">
      <c r="A135" s="1"/>
      <c r="B135" s="2" t="s">
        <v>73</v>
      </c>
      <c r="C135" s="1" t="s">
        <v>13</v>
      </c>
      <c r="D135" s="4">
        <v>186</v>
      </c>
      <c r="E135" s="4">
        <v>1.2</v>
      </c>
      <c r="F135" s="4">
        <v>0.11</v>
      </c>
      <c r="G135" s="3">
        <v>-1</v>
      </c>
      <c r="H135" s="4">
        <f t="shared" si="29"/>
        <v>24.55</v>
      </c>
      <c r="I135" s="4">
        <f t="shared" si="30"/>
        <v>-24.55</v>
      </c>
    </row>
    <row r="136" spans="1:9" ht="14.25">
      <c r="A136" s="1"/>
      <c r="B136" s="2" t="s">
        <v>12</v>
      </c>
      <c r="C136" s="1" t="s">
        <v>13</v>
      </c>
      <c r="D136" s="4"/>
      <c r="E136" s="3"/>
      <c r="F136" s="4"/>
      <c r="G136" s="3"/>
      <c r="H136" s="6"/>
      <c r="I136" s="7">
        <f>SUM(I126:I135)</f>
        <v>2099.2599999999998</v>
      </c>
    </row>
    <row r="137" spans="1:9" ht="25.5">
      <c r="A137" s="18">
        <v>19</v>
      </c>
      <c r="B137" s="19" t="s">
        <v>82</v>
      </c>
      <c r="C137" s="20" t="s">
        <v>13</v>
      </c>
      <c r="D137" s="4"/>
      <c r="E137" s="3"/>
      <c r="F137" s="4"/>
      <c r="G137" s="3"/>
      <c r="H137" s="6"/>
      <c r="I137" s="4">
        <f>I136</f>
        <v>2099.2599999999998</v>
      </c>
    </row>
    <row r="138" spans="1:9" ht="25.5">
      <c r="A138" s="18">
        <v>20</v>
      </c>
      <c r="B138" s="19" t="s">
        <v>83</v>
      </c>
      <c r="C138" s="1" t="s">
        <v>77</v>
      </c>
      <c r="D138" s="4"/>
      <c r="E138" s="3"/>
      <c r="F138" s="4"/>
      <c r="G138" s="3"/>
      <c r="H138" s="6"/>
      <c r="I138" s="4">
        <f>I137</f>
        <v>2099.2599999999998</v>
      </c>
    </row>
    <row r="139" spans="1:9" ht="25.5">
      <c r="A139" s="18">
        <v>21</v>
      </c>
      <c r="B139" s="28" t="s">
        <v>84</v>
      </c>
      <c r="C139" s="29" t="s">
        <v>15</v>
      </c>
      <c r="D139" s="4"/>
      <c r="E139" s="3"/>
      <c r="F139" s="4"/>
      <c r="G139" s="3"/>
      <c r="H139" s="6"/>
      <c r="I139" s="6"/>
    </row>
    <row r="140" spans="1:9">
      <c r="A140" s="18"/>
      <c r="B140" s="28" t="s">
        <v>85</v>
      </c>
      <c r="C140" s="29" t="s">
        <v>15</v>
      </c>
      <c r="D140" s="4"/>
      <c r="E140" s="3"/>
      <c r="F140" s="4"/>
      <c r="G140" s="3"/>
      <c r="H140" s="6"/>
      <c r="I140" s="4">
        <v>395</v>
      </c>
    </row>
    <row r="141" spans="1:9">
      <c r="A141" s="18"/>
      <c r="B141" s="28" t="s">
        <v>86</v>
      </c>
      <c r="C141" s="29" t="s">
        <v>15</v>
      </c>
      <c r="D141" s="4"/>
      <c r="E141" s="3"/>
      <c r="F141" s="4"/>
      <c r="G141" s="3"/>
      <c r="H141" s="6"/>
      <c r="I141" s="4">
        <v>26</v>
      </c>
    </row>
    <row r="142" spans="1:9">
      <c r="A142" s="18"/>
      <c r="B142" s="28" t="s">
        <v>12</v>
      </c>
      <c r="C142" s="29" t="s">
        <v>15</v>
      </c>
      <c r="D142" s="4"/>
      <c r="E142" s="3"/>
      <c r="F142" s="4"/>
      <c r="G142" s="3"/>
      <c r="H142" s="6"/>
      <c r="I142" s="7">
        <f>SUM(I140:I141)</f>
        <v>421</v>
      </c>
    </row>
    <row r="143" spans="1:9" ht="25.5">
      <c r="A143" s="18">
        <v>22</v>
      </c>
      <c r="B143" s="28" t="s">
        <v>87</v>
      </c>
      <c r="C143" s="29" t="s">
        <v>15</v>
      </c>
      <c r="D143" s="4"/>
      <c r="E143" s="3"/>
      <c r="F143" s="4"/>
      <c r="G143" s="3"/>
      <c r="H143" s="6"/>
      <c r="I143" s="6"/>
    </row>
    <row r="144" spans="1:9">
      <c r="A144" s="18"/>
      <c r="B144" s="28" t="s">
        <v>88</v>
      </c>
      <c r="C144" s="29" t="s">
        <v>15</v>
      </c>
      <c r="D144" s="4"/>
      <c r="E144" s="3"/>
      <c r="F144" s="4"/>
      <c r="G144" s="3"/>
      <c r="H144" s="6"/>
      <c r="I144" s="7">
        <v>26</v>
      </c>
    </row>
    <row r="145" spans="1:9" ht="25.5">
      <c r="A145" s="18">
        <v>23</v>
      </c>
      <c r="B145" s="28" t="s">
        <v>89</v>
      </c>
      <c r="C145" s="29" t="s">
        <v>15</v>
      </c>
      <c r="D145" s="4"/>
      <c r="E145" s="3"/>
      <c r="F145" s="4"/>
      <c r="G145" s="3"/>
      <c r="H145" s="6"/>
      <c r="I145" s="6"/>
    </row>
    <row r="146" spans="1:9">
      <c r="A146" s="18"/>
      <c r="B146" s="2" t="s">
        <v>90</v>
      </c>
      <c r="C146" s="29" t="s">
        <v>15</v>
      </c>
      <c r="D146" s="4"/>
      <c r="E146" s="3"/>
      <c r="F146" s="4"/>
      <c r="G146" s="3"/>
      <c r="H146" s="6"/>
      <c r="I146" s="4">
        <v>107</v>
      </c>
    </row>
    <row r="147" spans="1:9">
      <c r="A147" s="18"/>
      <c r="B147" s="2" t="s">
        <v>91</v>
      </c>
      <c r="C147" s="29" t="s">
        <v>15</v>
      </c>
      <c r="D147" s="4"/>
      <c r="E147" s="3"/>
      <c r="F147" s="4"/>
      <c r="G147" s="3"/>
      <c r="H147" s="6"/>
      <c r="I147" s="4">
        <v>90.300000000000011</v>
      </c>
    </row>
    <row r="148" spans="1:9">
      <c r="A148" s="18"/>
      <c r="B148" s="28" t="s">
        <v>12</v>
      </c>
      <c r="C148" s="29" t="s">
        <v>15</v>
      </c>
      <c r="D148" s="4"/>
      <c r="E148" s="3"/>
      <c r="F148" s="4"/>
      <c r="G148" s="3"/>
      <c r="H148" s="6"/>
      <c r="I148" s="7">
        <f>SUM(I146:I147)</f>
        <v>197.3</v>
      </c>
    </row>
    <row r="149" spans="1:9" ht="25.5">
      <c r="A149" s="18">
        <v>24</v>
      </c>
      <c r="B149" s="28" t="s">
        <v>92</v>
      </c>
      <c r="C149" s="29" t="s">
        <v>15</v>
      </c>
      <c r="D149" s="4"/>
      <c r="E149" s="3"/>
      <c r="F149" s="4"/>
      <c r="G149" s="3"/>
      <c r="H149" s="6"/>
      <c r="I149" s="6"/>
    </row>
    <row r="150" spans="1:9">
      <c r="A150" s="18"/>
      <c r="B150" s="2" t="s">
        <v>93</v>
      </c>
      <c r="C150" s="29" t="s">
        <v>15</v>
      </c>
      <c r="D150" s="4"/>
      <c r="E150" s="3"/>
      <c r="F150" s="4"/>
      <c r="G150" s="3"/>
      <c r="H150" s="6"/>
      <c r="I150" s="7">
        <v>103.8</v>
      </c>
    </row>
    <row r="151" spans="1:9" ht="25.5">
      <c r="A151" s="18">
        <v>25</v>
      </c>
      <c r="B151" s="28" t="s">
        <v>94</v>
      </c>
      <c r="C151" s="29" t="s">
        <v>15</v>
      </c>
      <c r="D151" s="4"/>
      <c r="E151" s="3"/>
      <c r="F151" s="4"/>
      <c r="G151" s="3"/>
      <c r="H151" s="6"/>
      <c r="I151" s="6"/>
    </row>
    <row r="152" spans="1:9">
      <c r="A152" s="18"/>
      <c r="B152" s="2" t="s">
        <v>95</v>
      </c>
      <c r="C152" s="29" t="s">
        <v>15</v>
      </c>
      <c r="D152" s="4"/>
      <c r="E152" s="3"/>
      <c r="F152" s="4"/>
      <c r="G152" s="3"/>
      <c r="H152" s="6"/>
      <c r="I152" s="7">
        <v>108</v>
      </c>
    </row>
    <row r="153" spans="1:9" ht="25.5">
      <c r="A153" s="18">
        <v>26</v>
      </c>
      <c r="B153" s="28" t="s">
        <v>96</v>
      </c>
      <c r="C153" s="29" t="s">
        <v>97</v>
      </c>
      <c r="D153" s="4"/>
      <c r="E153" s="3"/>
      <c r="F153" s="4"/>
      <c r="G153" s="3"/>
      <c r="H153" s="6"/>
      <c r="I153" s="4">
        <v>8</v>
      </c>
    </row>
    <row r="154" spans="1:9" ht="25.5">
      <c r="A154" s="18">
        <v>27</v>
      </c>
      <c r="B154" s="28" t="s">
        <v>98</v>
      </c>
      <c r="C154" s="29" t="s">
        <v>97</v>
      </c>
      <c r="D154" s="4"/>
      <c r="E154" s="3"/>
      <c r="F154" s="4"/>
      <c r="G154" s="3"/>
      <c r="H154" s="6"/>
      <c r="I154" s="4">
        <v>5</v>
      </c>
    </row>
    <row r="155" spans="1:9" ht="25.5">
      <c r="A155" s="18">
        <v>28</v>
      </c>
      <c r="B155" s="28" t="s">
        <v>99</v>
      </c>
      <c r="C155" s="29" t="s">
        <v>97</v>
      </c>
      <c r="D155" s="4"/>
      <c r="E155" s="3"/>
      <c r="F155" s="4"/>
      <c r="G155" s="3"/>
      <c r="H155" s="6"/>
      <c r="I155" s="4">
        <v>2</v>
      </c>
    </row>
    <row r="156" spans="1:9" ht="25.5">
      <c r="A156" s="18">
        <v>29</v>
      </c>
      <c r="B156" s="28" t="s">
        <v>100</v>
      </c>
      <c r="C156" s="29" t="s">
        <v>97</v>
      </c>
      <c r="D156" s="4"/>
      <c r="E156" s="3"/>
      <c r="F156" s="4"/>
      <c r="G156" s="3"/>
      <c r="H156" s="6"/>
      <c r="I156" s="4">
        <v>2</v>
      </c>
    </row>
    <row r="157" spans="1:9">
      <c r="A157" s="18">
        <v>30</v>
      </c>
      <c r="B157" s="30" t="s">
        <v>101</v>
      </c>
      <c r="C157" s="18" t="s">
        <v>15</v>
      </c>
      <c r="D157" s="4"/>
      <c r="E157" s="3"/>
      <c r="F157" s="4"/>
      <c r="G157" s="3"/>
      <c r="H157" s="6"/>
      <c r="I157" s="6"/>
    </row>
    <row r="158" spans="1:9">
      <c r="A158" s="18"/>
      <c r="B158" s="30" t="s">
        <v>102</v>
      </c>
      <c r="C158" s="18" t="s">
        <v>15</v>
      </c>
      <c r="D158" s="4"/>
      <c r="E158" s="3"/>
      <c r="F158" s="4"/>
      <c r="G158" s="3"/>
      <c r="H158" s="6"/>
      <c r="I158" s="4">
        <v>318.8</v>
      </c>
    </row>
    <row r="159" spans="1:9">
      <c r="A159" s="18"/>
      <c r="B159" s="30" t="s">
        <v>91</v>
      </c>
      <c r="C159" s="18" t="s">
        <v>15</v>
      </c>
      <c r="D159" s="4"/>
      <c r="E159" s="3"/>
      <c r="F159" s="4"/>
      <c r="G159" s="3"/>
      <c r="H159" s="6"/>
      <c r="I159" s="4">
        <v>90.300000000000011</v>
      </c>
    </row>
    <row r="160" spans="1:9">
      <c r="A160" s="18"/>
      <c r="B160" s="30" t="s">
        <v>88</v>
      </c>
      <c r="C160" s="18" t="s">
        <v>15</v>
      </c>
      <c r="D160" s="4"/>
      <c r="E160" s="3"/>
      <c r="F160" s="4"/>
      <c r="G160" s="3"/>
      <c r="H160" s="6"/>
      <c r="I160" s="4">
        <v>26</v>
      </c>
    </row>
    <row r="161" spans="1:9">
      <c r="A161" s="18"/>
      <c r="B161" s="30" t="s">
        <v>85</v>
      </c>
      <c r="C161" s="18" t="s">
        <v>15</v>
      </c>
      <c r="D161" s="4"/>
      <c r="E161" s="3"/>
      <c r="F161" s="4"/>
      <c r="G161" s="3"/>
      <c r="H161" s="6"/>
      <c r="I161" s="4">
        <v>395</v>
      </c>
    </row>
    <row r="162" spans="1:9">
      <c r="A162" s="18"/>
      <c r="B162" s="30" t="s">
        <v>86</v>
      </c>
      <c r="C162" s="18" t="s">
        <v>15</v>
      </c>
      <c r="D162" s="4"/>
      <c r="E162" s="3"/>
      <c r="F162" s="4"/>
      <c r="G162" s="3"/>
      <c r="H162" s="6"/>
      <c r="I162" s="4">
        <v>26</v>
      </c>
    </row>
    <row r="163" spans="1:9">
      <c r="A163" s="18"/>
      <c r="B163" s="30" t="s">
        <v>12</v>
      </c>
      <c r="C163" s="18" t="s">
        <v>15</v>
      </c>
      <c r="D163" s="4"/>
      <c r="E163" s="3"/>
      <c r="F163" s="4"/>
      <c r="G163" s="3"/>
      <c r="H163" s="6"/>
      <c r="I163" s="7">
        <f>SUM(I158:I162)</f>
        <v>856.1</v>
      </c>
    </row>
    <row r="164" spans="1:9" ht="38.25">
      <c r="A164" s="18">
        <v>31</v>
      </c>
      <c r="B164" s="28" t="s">
        <v>103</v>
      </c>
      <c r="C164" s="29" t="s">
        <v>97</v>
      </c>
      <c r="D164" s="4"/>
      <c r="E164" s="3"/>
      <c r="F164" s="4"/>
      <c r="G164" s="3"/>
      <c r="H164" s="6"/>
      <c r="I164" s="50">
        <v>1</v>
      </c>
    </row>
    <row r="165" spans="1:9" ht="25.5">
      <c r="A165" s="18">
        <v>32</v>
      </c>
      <c r="B165" s="27" t="s">
        <v>104</v>
      </c>
      <c r="C165" s="18" t="s">
        <v>15</v>
      </c>
      <c r="D165" s="4"/>
      <c r="E165" s="3"/>
      <c r="F165" s="4"/>
      <c r="G165" s="3"/>
      <c r="H165" s="6"/>
      <c r="I165" s="51">
        <v>9</v>
      </c>
    </row>
    <row r="166" spans="1:9">
      <c r="A166" s="18">
        <v>33</v>
      </c>
      <c r="B166" s="27" t="s">
        <v>105</v>
      </c>
      <c r="C166" s="18" t="s">
        <v>106</v>
      </c>
      <c r="D166" s="4"/>
      <c r="E166" s="3"/>
      <c r="F166" s="4"/>
      <c r="G166" s="3"/>
      <c r="H166" s="6"/>
      <c r="I166" s="51">
        <v>198</v>
      </c>
    </row>
  </sheetData>
  <mergeCells count="1">
    <mergeCell ref="A1:I1"/>
  </mergeCells>
  <pageMargins left="0.82677165354330717" right="0.11811023622047245" top="0.98425196850393704" bottom="0.92" header="0.74803149606299213" footer="0.79"/>
  <pageSetup paperSize="9" orientation="portrait" useFirstPageNumber="1" horizontalDpi="300" verticalDpi="300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КС</vt:lpstr>
      <vt:lpstr>КС!Печат_заглавия</vt:lpstr>
    </vt:vector>
  </TitlesOfParts>
  <Company>VKS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NELI</dc:creator>
  <cp:lastModifiedBy>PC1</cp:lastModifiedBy>
  <cp:lastPrinted>2018-03-24T06:58:50Z</cp:lastPrinted>
  <dcterms:created xsi:type="dcterms:W3CDTF">2018-03-24T06:54:50Z</dcterms:created>
  <dcterms:modified xsi:type="dcterms:W3CDTF">2018-06-01T11:29:33Z</dcterms:modified>
</cp:coreProperties>
</file>